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0_表紙" sheetId="1" state="visible" r:id="rId1"/>
    <sheet xmlns:r="http://schemas.openxmlformats.org/officeDocument/2006/relationships" name="01_初動記録票" sheetId="2" state="visible" r:id="rId2"/>
    <sheet xmlns:r="http://schemas.openxmlformats.org/officeDocument/2006/relationships" name="02_有症状者一覧" sheetId="3" state="visible" r:id="rId3"/>
    <sheet xmlns:r="http://schemas.openxmlformats.org/officeDocument/2006/relationships" name="03_行政報告書" sheetId="4" state="visible" r:id="rId4"/>
    <sheet xmlns:r="http://schemas.openxmlformats.org/officeDocument/2006/relationships" name="04_保護者向け連絡文" sheetId="5" state="visible" r:id="rId5"/>
    <sheet xmlns:r="http://schemas.openxmlformats.org/officeDocument/2006/relationships" name="05_利用再開確認票" sheetId="6" state="visible" r:id="rId6"/>
    <sheet xmlns:r="http://schemas.openxmlformats.org/officeDocument/2006/relationships" name="06_衛生管理チェック表" sheetId="7" state="visible" r:id="rId7"/>
    <sheet xmlns:r="http://schemas.openxmlformats.org/officeDocument/2006/relationships" name="07_健康観察欠席記録" sheetId="8" state="visible" r:id="rId8"/>
    <sheet xmlns:r="http://schemas.openxmlformats.org/officeDocument/2006/relationships" name="08_嘔吐物処理記録" sheetId="9" state="visible" r:id="rId9"/>
    <sheet xmlns:r="http://schemas.openxmlformats.org/officeDocument/2006/relationships" name="09_委員会議事録" sheetId="10" state="visible" r:id="rId10"/>
    <sheet xmlns:r="http://schemas.openxmlformats.org/officeDocument/2006/relationships" name="10_研修訓練記録" sheetId="11" state="visible" r:id="rId11"/>
    <sheet xmlns:r="http://schemas.openxmlformats.org/officeDocument/2006/relationships" name="10b_実施記録票" sheetId="12" state="visible" r:id="rId12"/>
    <sheet xmlns:r="http://schemas.openxmlformats.org/officeDocument/2006/relationships" name="11_職員名簿" sheetId="13" state="visible" r:id="rId13"/>
    <sheet xmlns:r="http://schemas.openxmlformats.org/officeDocument/2006/relationships" name="12_消毒液希釈計算表" sheetId="14" state="visible" r:id="rId14"/>
    <sheet xmlns:r="http://schemas.openxmlformats.org/officeDocument/2006/relationships" name="90_計算欄" sheetId="15" state="visible" r:id="rId15"/>
    <sheet xmlns:r="http://schemas.openxmlformats.org/officeDocument/2006/relationships" name="記入例" sheetId="16" state="visible" r:id="rId16"/>
  </sheets>
  <definedNames>
    <definedName name="_xlnm.Print_Area" localSheetId="0">'00_表紙'!$A$1:$H$57</definedName>
    <definedName name="_xlnm.Print_Area" localSheetId="1">'01_初動記録票'!$A$1:$H$50</definedName>
    <definedName name="_xlnm.Print_Area" localSheetId="2">'02_有症状者一覧'!$A$1:$AQ$56</definedName>
    <definedName name="_xlnm.Print_Area" localSheetId="3">'03_行政報告書'!$A$1:$H$57</definedName>
    <definedName name="_xlnm.Print_Area" localSheetId="4">'04_保護者向け連絡文'!$A$1:$H$50</definedName>
    <definedName name="_xlnm.Print_Area" localSheetId="5">'05_利用再開確認票'!$A$1:$R$49</definedName>
    <definedName name="_xlnm.Print_Area" localSheetId="6">'06_衛生管理チェック表'!$A$1:$Q$46</definedName>
    <definedName name="_xlnm.Print_Titles" localSheetId="7">'07_健康観察欠席記録'!$1:$4</definedName>
    <definedName name="_xlnm.Print_Area" localSheetId="7">'07_健康観察欠席記録'!$A$1:$T$204</definedName>
    <definedName name="_xlnm.Print_Area" localSheetId="8">'08_嘔吐物処理記録'!$A$1:$H$41</definedName>
    <definedName name="_xlnm.Print_Area" localSheetId="9">'09_委員会議事録'!$A$1:$H$42</definedName>
    <definedName name="_xlnm.Print_Titles" localSheetId="10">'10_研修訓練記録'!$1:$4</definedName>
    <definedName name="_xlnm.Print_Area" localSheetId="10">'10_研修訓練記録'!$A$1:$O$49</definedName>
    <definedName name="_xlnm.Print_Area" localSheetId="11">'10b_実施記録票'!$A$1:$H$41</definedName>
    <definedName name="_xlnm.Print_Area" localSheetId="12">'11_職員名簿'!$A$1:$P$44</definedName>
    <definedName name="_xlnm.Print_Area" localSheetId="13">'12_消毒液希釈計算表'!$A$1:$H$36</definedName>
    <definedName name="_xlnm.Print_Area" localSheetId="14">'90_計算欄'!$A$1:$K$51</definedName>
    <definedName name="_xlnm.Print_Area" localSheetId="15">'記入例'!$A$1:$M$156</definedName>
  </definedNames>
  <calcPr calcId="124519" fullCalcOnLoad="1"/>
</workbook>
</file>

<file path=xl/styles.xml><?xml version="1.0" encoding="utf-8"?>
<styleSheet xmlns="http://schemas.openxmlformats.org/spreadsheetml/2006/main">
  <numFmts count="6">
    <numFmt numFmtId="164" formatCode="yyyy/m/d h:mm"/>
    <numFmt numFmtId="165" formatCode="yyyy/m/d"/>
    <numFmt numFmtId="166" formatCode="m/d"/>
    <numFmt numFmtId="167" formatCode="yyyy年m月"/>
    <numFmt numFmtId="168" formatCode="0.0%"/>
    <numFmt numFmtId="169" formatCode="0.0"/>
  </numFmts>
  <fonts count="9">
    <font>
      <name val="Calibri"/>
      <family val="2"/>
      <color theme="1"/>
      <sz val="11"/>
      <scheme val="minor"/>
    </font>
    <font>
      <name val="游ゴシック"/>
      <b val="1"/>
      <sz val="14"/>
    </font>
    <font>
      <name val="游ゴシック"/>
      <sz val="9"/>
    </font>
    <font>
      <name val="游ゴシック"/>
      <b val="1"/>
      <sz val="9"/>
    </font>
    <font>
      <name val="游ゴシック"/>
      <b val="1"/>
      <sz val="10"/>
    </font>
    <font>
      <name val="游ゴシック"/>
      <b val="1"/>
      <color rgb="00FFFFFF"/>
      <sz val="11"/>
    </font>
    <font>
      <name val="游ゴシック"/>
      <color rgb="00666666"/>
      <sz val="8"/>
    </font>
    <font>
      <name val="游ゴシック"/>
      <b val="1"/>
      <color rgb="00B00020"/>
      <sz val="9"/>
    </font>
    <font>
      <name val="游ゴシック"/>
      <sz val="8"/>
    </font>
  </fonts>
  <fills count="7">
    <fill>
      <patternFill/>
    </fill>
    <fill>
      <patternFill patternType="gray125"/>
    </fill>
    <fill>
      <patternFill patternType="solid">
        <fgColor rgb="00DCE6F1"/>
      </patternFill>
    </fill>
    <fill>
      <patternFill patternType="solid">
        <fgColor rgb="00F2F2F2"/>
      </patternFill>
    </fill>
    <fill>
      <patternFill patternType="solid">
        <fgColor rgb="00FFF9E6"/>
      </patternFill>
    </fill>
    <fill>
      <patternFill patternType="solid">
        <fgColor rgb="001F4E79"/>
      </patternFill>
    </fill>
    <fill>
      <patternFill patternType="solid">
        <fgColor rgb="00EAF3EA"/>
      </patternFill>
    </fill>
  </fills>
  <borders count="11">
    <border>
      <left/>
      <right/>
      <top/>
      <bottom/>
      <diagonal/>
    </border>
    <border>
      <left style="thin">
        <color rgb="009E9E9E"/>
      </left>
      <right style="thin">
        <color rgb="009E9E9E"/>
      </right>
      <top style="thin">
        <color rgb="009E9E9E"/>
      </top>
      <bottom style="thin">
        <color rgb="009E9E9E"/>
      </bottom>
    </border>
    <border>
      <left/>
      <right/>
      <top style="thin">
        <color rgb="009E9E9E"/>
      </top>
      <bottom/>
      <diagonal/>
    </border>
    <border>
      <left/>
      <right style="thin">
        <color rgb="009E9E9E"/>
      </right>
      <top style="thin">
        <color rgb="009E9E9E"/>
      </top>
      <bottom/>
      <diagonal/>
    </border>
    <border>
      <left/>
      <right style="thin">
        <color rgb="009E9E9E"/>
      </right>
      <top style="thin">
        <color rgb="009E9E9E"/>
      </top>
      <bottom style="thin">
        <color rgb="009E9E9E"/>
      </bottom>
      <diagonal/>
    </border>
    <border>
      <left/>
      <right/>
      <top style="thin">
        <color rgb="009E9E9E"/>
      </top>
      <bottom style="thin">
        <color rgb="009E9E9E"/>
      </bottom>
      <diagonal/>
    </border>
    <border>
      <left style="thin">
        <color rgb="009E9E9E"/>
      </left>
      <right/>
      <top/>
      <bottom/>
      <diagonal/>
    </border>
    <border>
      <left/>
      <right style="thin">
        <color rgb="009E9E9E"/>
      </right>
      <top/>
      <bottom/>
      <diagonal/>
    </border>
    <border>
      <left style="thin">
        <color rgb="009E9E9E"/>
      </left>
      <right/>
      <top/>
      <bottom style="thin">
        <color rgb="009E9E9E"/>
      </bottom>
      <diagonal/>
    </border>
    <border>
      <left/>
      <right/>
      <top/>
      <bottom style="thin">
        <color rgb="009E9E9E"/>
      </bottom>
      <diagonal/>
    </border>
    <border>
      <left/>
      <right style="thin">
        <color rgb="009E9E9E"/>
      </right>
      <top/>
      <bottom style="thin">
        <color rgb="009E9E9E"/>
      </bottom>
      <diagonal/>
    </border>
  </borders>
  <cellStyleXfs count="1">
    <xf numFmtId="0" fontId="0" fillId="0" borderId="0"/>
  </cellStyleXfs>
  <cellXfs count="64">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horizontal="left" vertical="top" wrapText="1"/>
    </xf>
    <xf numFmtId="0" fontId="3" fillId="2" borderId="1" applyAlignment="1" pivotButton="0" quotePrefix="0" xfId="0">
      <alignment horizontal="left" vertical="center" wrapText="1"/>
    </xf>
    <xf numFmtId="0" fontId="2" fillId="3" borderId="1" applyAlignment="1" pivotButton="0" quotePrefix="0" xfId="0">
      <alignment horizontal="left" vertical="center" wrapText="1"/>
    </xf>
    <xf numFmtId="0" fontId="0" fillId="0" borderId="1" pivotButton="0" quotePrefix="0" xfId="0"/>
    <xf numFmtId="0" fontId="2" fillId="4" borderId="1" applyAlignment="1" pivotButton="0" quotePrefix="0" xfId="0">
      <alignment horizontal="left" vertical="center" wrapText="1"/>
    </xf>
    <xf numFmtId="0" fontId="2" fillId="0" borderId="1" applyAlignment="1" pivotButton="0" quotePrefix="0" xfId="0">
      <alignment horizontal="left" vertical="center" wrapText="1"/>
    </xf>
    <xf numFmtId="0" fontId="4" fillId="2" borderId="0" applyAlignment="1" pivotButton="0" quotePrefix="0" xfId="0">
      <alignment horizontal="left" vertical="center" wrapText="1"/>
    </xf>
    <xf numFmtId="0" fontId="5" fillId="5" borderId="1" applyAlignment="1" pivotButton="0" quotePrefix="0" xfId="0">
      <alignment horizontal="center" vertical="center" wrapText="1"/>
    </xf>
    <xf numFmtId="0" fontId="2" fillId="0" borderId="1" applyAlignment="1" pivotButton="0" quotePrefix="0" xfId="0">
      <alignment horizontal="center" vertical="center" wrapText="1"/>
    </xf>
    <xf numFmtId="0" fontId="0" fillId="0" borderId="4" pivotButton="0" quotePrefix="0" xfId="0"/>
    <xf numFmtId="0" fontId="2" fillId="3" borderId="1" pivotButton="0" quotePrefix="0" xfId="0"/>
    <xf numFmtId="0" fontId="2" fillId="4" borderId="1" applyAlignment="1" pivotButton="0" quotePrefix="0" xfId="0">
      <alignment horizontal="left" vertical="top" wrapText="1"/>
    </xf>
    <xf numFmtId="0" fontId="6" fillId="0" borderId="0" applyAlignment="1" pivotButton="0" quotePrefix="0" xfId="0">
      <alignment horizontal="left" vertical="top" wrapText="1"/>
    </xf>
    <xf numFmtId="0" fontId="6" fillId="0" borderId="0" applyAlignment="1" pivotButton="0" quotePrefix="0" xfId="0">
      <alignment horizontal="left" vertical="center" wrapText="1"/>
    </xf>
    <xf numFmtId="164" fontId="2" fillId="3" borderId="1" applyAlignment="1" pivotButton="0" quotePrefix="0" xfId="0">
      <alignment horizontal="left" vertical="center" wrapText="1"/>
    </xf>
    <xf numFmtId="165" fontId="2" fillId="3" borderId="1" applyAlignment="1" pivotButton="0" quotePrefix="0" xfId="0">
      <alignment horizontal="left" vertical="center" wrapText="1"/>
    </xf>
    <xf numFmtId="0" fontId="0" fillId="0" borderId="5" pivotButton="0" quotePrefix="0" xfId="0"/>
    <xf numFmtId="20" fontId="2" fillId="3" borderId="1" applyAlignment="1" pivotButton="0" quotePrefix="0" xfId="0">
      <alignment horizontal="center" vertical="center" wrapText="1"/>
    </xf>
    <xf numFmtId="0" fontId="3" fillId="0" borderId="0" applyAlignment="1" pivotButton="0" quotePrefix="0" xfId="0">
      <alignment horizontal="left" vertical="top" wrapText="1"/>
    </xf>
    <xf numFmtId="165" fontId="2" fillId="3" borderId="1" applyAlignment="1" pivotButton="0" quotePrefix="0" xfId="0">
      <alignment horizontal="center" vertical="center" wrapText="1"/>
    </xf>
    <xf numFmtId="166" fontId="5" fillId="5" borderId="1" applyAlignment="1" pivotButton="0" quotePrefix="0" xfId="0">
      <alignment horizontal="center" vertical="center" wrapText="1"/>
    </xf>
    <xf numFmtId="0" fontId="2" fillId="3" borderId="1" applyAlignment="1" pivotButton="0" quotePrefix="0" xfId="0">
      <alignment horizontal="center" vertical="center" wrapText="1"/>
    </xf>
    <xf numFmtId="0" fontId="2" fillId="4" borderId="1" applyAlignment="1" pivotButton="0" quotePrefix="0" xfId="0">
      <alignment horizontal="center" vertical="center" wrapText="1"/>
    </xf>
    <xf numFmtId="0" fontId="7" fillId="4" borderId="1" applyAlignment="1" pivotButton="0" quotePrefix="0" xfId="0">
      <alignment horizontal="left" vertical="center" wrapText="1"/>
    </xf>
    <xf numFmtId="0" fontId="6" fillId="4" borderId="1" applyAlignment="1" pivotButton="0" quotePrefix="0" xfId="0">
      <alignment horizontal="left" vertical="top" wrapText="1"/>
    </xf>
    <xf numFmtId="0" fontId="7" fillId="0" borderId="0" applyAlignment="1" pivotButton="0" quotePrefix="0" xfId="0">
      <alignment horizontal="left" vertical="top" wrapText="1"/>
    </xf>
    <xf numFmtId="0" fontId="6" fillId="0" borderId="0" pivotButton="0" quotePrefix="0" xfId="0"/>
    <xf numFmtId="0" fontId="8" fillId="0" borderId="0" pivotButton="0" quotePrefix="0" xfId="0"/>
    <xf numFmtId="166" fontId="8" fillId="0" borderId="0" pivotButton="0" quotePrefix="0" xfId="0"/>
    <xf numFmtId="0" fontId="8" fillId="0" borderId="1" applyAlignment="1" pivotButton="0" quotePrefix="0" xfId="0">
      <alignment horizontal="left" vertical="center" wrapText="1"/>
    </xf>
    <xf numFmtId="0" fontId="8" fillId="0" borderId="1" applyAlignment="1" pivotButton="0" quotePrefix="0" xfId="0">
      <alignment horizontal="center" vertical="center" wrapText="1"/>
    </xf>
    <xf numFmtId="167" fontId="2" fillId="3" borderId="1" applyAlignment="1" pivotButton="0" quotePrefix="0" xfId="0">
      <alignment horizontal="center" vertical="center" wrapText="1"/>
    </xf>
    <xf numFmtId="0" fontId="5" fillId="5" borderId="1" applyAlignment="1" pivotButton="0" quotePrefix="0" xfId="0">
      <alignment horizontal="center" vertical="bottom" textRotation="90" wrapText="1"/>
    </xf>
    <xf numFmtId="168" fontId="2" fillId="4" borderId="1" applyAlignment="1" pivotButton="0" quotePrefix="0" xfId="0">
      <alignment horizontal="center" vertical="center" wrapText="1"/>
    </xf>
    <xf numFmtId="20" fontId="2" fillId="3" borderId="1" applyAlignment="1" pivotButton="0" quotePrefix="0" xfId="0">
      <alignment horizontal="left" vertical="center" wrapText="1"/>
    </xf>
    <xf numFmtId="0" fontId="3" fillId="2" borderId="1" applyAlignment="1" pivotButton="0" quotePrefix="0" xfId="0">
      <alignment horizontal="center" vertical="center" wrapText="1"/>
    </xf>
    <xf numFmtId="2" fontId="2" fillId="4" borderId="1" applyAlignment="1" pivotButton="0" quotePrefix="0" xfId="0">
      <alignment horizontal="center" vertical="center" wrapText="1"/>
    </xf>
    <xf numFmtId="0" fontId="6" fillId="0" borderId="1" applyAlignment="1" pivotButton="0" quotePrefix="0" xfId="0">
      <alignment horizontal="left" vertical="center" wrapText="1"/>
    </xf>
    <xf numFmtId="10" fontId="2" fillId="4" borderId="1" applyAlignment="1" pivotButton="0" quotePrefix="0" xfId="0">
      <alignment horizontal="center" vertical="center" wrapText="1"/>
    </xf>
    <xf numFmtId="169" fontId="2" fillId="3" borderId="1" applyAlignment="1" pivotButton="0" quotePrefix="0" xfId="0">
      <alignment horizontal="center" vertical="center" wrapText="1"/>
    </xf>
    <xf numFmtId="169" fontId="2" fillId="4" borderId="1" applyAlignment="1" pivotButton="0" quotePrefix="0" xfId="0">
      <alignment horizontal="center" vertical="center" wrapText="1"/>
    </xf>
    <xf numFmtId="2" fontId="2" fillId="3" borderId="1" applyAlignment="1" pivotButton="0" quotePrefix="0" xfId="0">
      <alignment horizontal="center" vertical="center" wrapText="1"/>
    </xf>
    <xf numFmtId="3" fontId="2" fillId="3" borderId="1" applyAlignment="1" pivotButton="0" quotePrefix="0" xfId="0">
      <alignment horizontal="center" vertical="center" wrapText="1"/>
    </xf>
    <xf numFmtId="3" fontId="2" fillId="4" borderId="1" applyAlignment="1" pivotButton="0" quotePrefix="0" xfId="0">
      <alignment horizontal="center" vertical="center" wrapText="1"/>
    </xf>
    <xf numFmtId="1" fontId="2" fillId="4" borderId="1" applyAlignment="1" pivotButton="0" quotePrefix="0" xfId="0">
      <alignment horizontal="center" vertical="center" wrapText="1"/>
    </xf>
    <xf numFmtId="165" fontId="2" fillId="4" borderId="1" applyAlignment="1" pivotButton="0" quotePrefix="0" xfId="0">
      <alignment horizontal="center" vertical="center" wrapText="1"/>
    </xf>
    <xf numFmtId="0" fontId="3" fillId="0" borderId="1" applyAlignment="1" pivotButton="0" quotePrefix="0" xfId="0">
      <alignment horizontal="left" vertical="center" wrapText="1"/>
    </xf>
    <xf numFmtId="0" fontId="2" fillId="6" borderId="1" applyAlignment="1" pivotButton="0" quotePrefix="0" xfId="0">
      <alignment horizontal="left" vertical="center" wrapText="1"/>
    </xf>
    <xf numFmtId="0" fontId="2" fillId="6" borderId="1" applyAlignment="1" pivotButton="0" quotePrefix="0" xfId="0">
      <alignment horizontal="center" vertical="center" wrapText="1"/>
    </xf>
    <xf numFmtId="0" fontId="2" fillId="6" borderId="1" applyAlignment="1" pivotButton="0" quotePrefix="0" xfId="0">
      <alignment horizontal="left" vertical="top" wrapText="1"/>
    </xf>
    <xf numFmtId="0" fontId="7" fillId="4" borderId="1" applyAlignment="1" pivotButton="0" quotePrefix="0" xfId="0">
      <alignment horizontal="left" vertical="top" wrapText="1"/>
    </xf>
    <xf numFmtId="0" fontId="0" fillId="0" borderId="2" pivotButton="0" quotePrefix="0" xfId="0"/>
    <xf numFmtId="0" fontId="0" fillId="0" borderId="3" pivotButton="0" quotePrefix="0" xfId="0"/>
    <xf numFmtId="0" fontId="0" fillId="0" borderId="6" pivotButton="0" quotePrefix="0" xfId="0"/>
    <xf numFmtId="0" fontId="0" fillId="0" borderId="7" pivotButton="0" quotePrefix="0" xfId="0"/>
    <xf numFmtId="0" fontId="0" fillId="0" borderId="8" pivotButton="0" quotePrefix="0" xfId="0"/>
    <xf numFmtId="0" fontId="0" fillId="0" borderId="9" pivotButton="0" quotePrefix="0" xfId="0"/>
    <xf numFmtId="0" fontId="0" fillId="0" borderId="10" pivotButton="0" quotePrefix="0" xfId="0"/>
    <xf numFmtId="1" fontId="2" fillId="3" borderId="1" applyAlignment="1" pivotButton="0" quotePrefix="0" xfId="0">
      <alignment horizontal="center" vertical="center" wrapText="1"/>
    </xf>
    <xf numFmtId="0" fontId="6" fillId="0" borderId="0" applyAlignment="1" pivotButton="0" quotePrefix="0" xfId="0">
      <alignment vertical="center" wrapText="1"/>
    </xf>
    <xf numFmtId="0" fontId="7" fillId="0" borderId="0" applyAlignment="1" pivotButton="0" quotePrefix="0" xfId="0">
      <alignment vertical="top" wrapText="1"/>
    </xf>
    <xf numFmtId="0" fontId="0" fillId="0"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H57"/>
  <sheetViews>
    <sheetView workbookViewId="0">
      <selection activeCell="A1" sqref="A1"/>
    </sheetView>
  </sheetViews>
  <sheetFormatPr baseColWidth="8" defaultRowHeight="15"/>
  <cols>
    <col width="4" customWidth="1" min="1" max="1"/>
    <col width="26" customWidth="1" min="2" max="2"/>
    <col width="46" customWidth="1" min="3" max="3"/>
    <col width="20" customWidth="1" min="4" max="4"/>
    <col width="20" customWidth="1" min="5" max="5"/>
    <col width="20" customWidth="1" min="6" max="6"/>
    <col width="16" customWidth="1" min="7" max="7"/>
    <col width="16" customWidth="1" min="8" max="8"/>
  </cols>
  <sheetData>
    <row r="1" ht="24" customHeight="1">
      <c r="B1" s="1" t="inlineStr">
        <is>
          <t>感染症・食中毒 対応マニュアル ＋ 記録様式一式</t>
        </is>
      </c>
    </row>
    <row r="2">
      <c r="B2" s="2" t="inlineStr">
        <is>
          <t>児童発達支援・放課後等デイサービス用</t>
        </is>
      </c>
    </row>
    <row r="3"/>
    <row r="4" ht="20" customHeight="1">
      <c r="B4" s="3" t="inlineStr">
        <is>
          <t>資料名</t>
        </is>
      </c>
      <c r="C4" s="4" t="inlineStr">
        <is>
          <t>感染症・食中毒 対応マニュアル＋記録様式一式</t>
        </is>
      </c>
      <c r="D4" s="18" t="n"/>
      <c r="E4" s="18" t="n"/>
      <c r="F4" s="18" t="n"/>
      <c r="G4" s="18" t="n"/>
      <c r="H4" s="11" t="n"/>
    </row>
    <row r="5" ht="20" customHeight="1">
      <c r="B5" s="3" t="inlineStr">
        <is>
          <t>版</t>
        </is>
      </c>
      <c r="C5" s="4" t="inlineStr">
        <is>
          <t>v1.0</t>
        </is>
      </c>
      <c r="D5" s="18" t="n"/>
      <c r="E5" s="18" t="n"/>
      <c r="F5" s="18" t="n"/>
      <c r="G5" s="18" t="n"/>
      <c r="H5" s="11" t="n"/>
    </row>
    <row r="6" ht="20" customHeight="1">
      <c r="B6" s="3" t="inlineStr">
        <is>
          <t>最終確認日</t>
        </is>
      </c>
      <c r="C6" s="4" t="inlineStr">
        <is>
          <t>2026-08-14</t>
        </is>
      </c>
      <c r="D6" s="18" t="n"/>
      <c r="E6" s="18" t="n"/>
      <c r="F6" s="18" t="n"/>
      <c r="G6" s="18" t="n"/>
      <c r="H6" s="11" t="n"/>
    </row>
    <row r="7" ht="20" customHeight="1">
      <c r="B7" s="3" t="inlineStr">
        <is>
          <t>準拠した制度の時点</t>
        </is>
      </c>
      <c r="C7" s="4" t="inlineStr">
        <is>
          <t>令和8年度報酬改定後（平成24年厚生労働省告示第122号は令和8年こども家庭庁告示第5号による改正後、留意事項通知は令和8年3月31日こ支障第88号による改正後を確認）</t>
        </is>
      </c>
      <c r="D7" s="18" t="n"/>
      <c r="E7" s="18" t="n"/>
      <c r="F7" s="18" t="n"/>
      <c r="G7" s="18" t="n"/>
      <c r="H7" s="11" t="n"/>
    </row>
    <row r="8" ht="22" customHeight="1">
      <c r="B8" s="3" t="inlineStr">
        <is>
          <t>経過日数（自動）</t>
        </is>
      </c>
      <c r="C8" s="6">
        <f>DATEDIF($C$6,TODAY(),"D")&amp;"日経過"</f>
        <v/>
      </c>
      <c r="D8" s="18" t="n"/>
      <c r="E8" s="18" t="n"/>
      <c r="F8" s="18" t="n"/>
      <c r="G8" s="18" t="n"/>
      <c r="H8" s="11" t="n"/>
    </row>
    <row r="9" ht="22" customHeight="1">
      <c r="B9" s="3" t="inlineStr">
        <is>
          <t>鮮度アラート（自動）</t>
        </is>
      </c>
      <c r="C9" s="6">
        <f>IF(DATEDIF($C$6,TODAY(),"M")&gt;=12,"1年以上更新されていません。告示・通知の改正の有無を確認してから使ってください",IF(DATEDIF($C$6,TODAY(),"M")&gt;=6,"半年以上経過しています。改正の有無をご確認ください","最新の確認からの経過は6か月以内です"))</f>
        <v/>
      </c>
      <c r="D9" s="18" t="n"/>
      <c r="E9" s="18" t="n"/>
      <c r="F9" s="18" t="n"/>
      <c r="G9" s="18" t="n"/>
      <c r="H9" s="11" t="n"/>
    </row>
    <row r="10" ht="22" customHeight="1">
      <c r="B10" s="3" t="inlineStr">
        <is>
          <t>次回確認の目安</t>
        </is>
      </c>
      <c r="C10" s="7" t="inlineStr">
        <is>
          <t>毎年3月末（報酬改定・告示改正の公表時期）と、報酬改定年度の4月</t>
        </is>
      </c>
      <c r="D10" s="18" t="n"/>
      <c r="E10" s="18" t="n"/>
      <c r="F10" s="18" t="n"/>
      <c r="G10" s="18" t="n"/>
      <c r="H10" s="11" t="n"/>
    </row>
    <row r="11"/>
    <row r="12" ht="18" customHeight="1">
      <c r="A12" s="8" t="inlineStr">
        <is>
          <t>■ 収録様式一覧</t>
        </is>
      </c>
    </row>
    <row r="13" ht="20" customHeight="1">
      <c r="A13" s="9" t="inlineStr"/>
      <c r="B13" s="9" t="inlineStr">
        <is>
          <t>シート</t>
        </is>
      </c>
      <c r="C13" s="9" t="inlineStr">
        <is>
          <t>様式名</t>
        </is>
      </c>
      <c r="D13" s="9" t="inlineStr">
        <is>
          <t>用途</t>
        </is>
      </c>
      <c r="E13" s="9" t="inlineStr">
        <is>
          <t>印刷</t>
        </is>
      </c>
      <c r="F13" s="9" t="inlineStr"/>
      <c r="G13" s="9" t="inlineStr"/>
      <c r="H13" s="9" t="inlineStr"/>
    </row>
    <row r="14" ht="18" customHeight="1">
      <c r="A14" s="10" t="n">
        <v>1</v>
      </c>
      <c r="B14" s="7" t="inlineStr">
        <is>
          <t>01_初動記録票</t>
        </is>
      </c>
      <c r="C14" s="7" t="inlineStr">
        <is>
          <t>様式1 感染症・食中毒 発生時 初動記録票</t>
        </is>
      </c>
      <c r="D14" s="11" t="n"/>
      <c r="E14" s="7" t="inlineStr">
        <is>
          <t>発生を認知した職員がその場で書く第一報</t>
        </is>
      </c>
      <c r="F14" s="18" t="n"/>
      <c r="G14" s="11" t="n"/>
      <c r="H14" s="10" t="inlineStr">
        <is>
          <t>A4縦</t>
        </is>
      </c>
    </row>
    <row r="15" ht="18" customHeight="1">
      <c r="A15" s="10" t="n">
        <v>2</v>
      </c>
      <c r="B15" s="7" t="inlineStr">
        <is>
          <t>02_有症状者一覧</t>
        </is>
      </c>
      <c r="C15" s="7" t="inlineStr">
        <is>
          <t>様式2 有症状者一覧・経過表</t>
        </is>
      </c>
      <c r="D15" s="11" t="n"/>
      <c r="E15" s="7" t="inlineStr">
        <is>
          <t>発生から終息までの全員を1枚で追う／報告基準を自動判定</t>
        </is>
      </c>
      <c r="F15" s="18" t="n"/>
      <c r="G15" s="11" t="n"/>
      <c r="H15" s="10" t="inlineStr">
        <is>
          <t>A4横</t>
        </is>
      </c>
    </row>
    <row r="16" ht="18" customHeight="1">
      <c r="A16" s="10" t="n">
        <v>3</v>
      </c>
      <c r="B16" s="7" t="inlineStr">
        <is>
          <t>03_行政報告書</t>
        </is>
      </c>
      <c r="C16" s="7" t="inlineStr">
        <is>
          <t>様式3 行政・保健所報告書（第一報／経過／終息 兼用）</t>
        </is>
      </c>
      <c r="D16" s="11" t="n"/>
      <c r="E16" s="7" t="inlineStr">
        <is>
          <t>自治体様式がある場合はそちらが優先</t>
        </is>
      </c>
      <c r="F16" s="18" t="n"/>
      <c r="G16" s="11" t="n"/>
      <c r="H16" s="10" t="inlineStr">
        <is>
          <t>A4縦</t>
        </is>
      </c>
    </row>
    <row r="17" ht="18" customHeight="1">
      <c r="A17" s="10" t="n">
        <v>4</v>
      </c>
      <c r="B17" s="7" t="inlineStr">
        <is>
          <t>04_保護者向け連絡文</t>
        </is>
      </c>
      <c r="C17" s="7" t="inlineStr">
        <is>
          <t>様式4 保護者向け連絡文（A発生／B休止再開／C終息）</t>
        </is>
      </c>
      <c r="D17" s="11" t="n"/>
      <c r="E17" s="7" t="inlineStr">
        <is>
          <t>そのまま差し込んで配付できる文面</t>
        </is>
      </c>
      <c r="F17" s="18" t="n"/>
      <c r="G17" s="11" t="n"/>
      <c r="H17" s="10" t="inlineStr">
        <is>
          <t>A4縦</t>
        </is>
      </c>
    </row>
    <row r="18" ht="18" customHeight="1">
      <c r="A18" s="10" t="n">
        <v>5</v>
      </c>
      <c r="B18" s="7" t="inlineStr">
        <is>
          <t>05_利用再開確認票</t>
        </is>
      </c>
      <c r="C18" s="7" t="inlineStr">
        <is>
          <t>様式5 利用再開確認票</t>
        </is>
      </c>
      <c r="D18" s="11" t="n"/>
      <c r="E18" s="7" t="inlineStr">
        <is>
          <t>疾患名から出席停止の目安・再開可能日を自動計算</t>
        </is>
      </c>
      <c r="F18" s="18" t="n"/>
      <c r="G18" s="11" t="n"/>
      <c r="H18" s="10" t="inlineStr">
        <is>
          <t>A4横</t>
        </is>
      </c>
    </row>
    <row r="19" ht="18" customHeight="1">
      <c r="A19" s="10" t="n">
        <v>6</v>
      </c>
      <c r="B19" s="7" t="inlineStr">
        <is>
          <t>06_衛生管理チェック表</t>
        </is>
      </c>
      <c r="C19" s="7" t="inlineStr">
        <is>
          <t>様式6 日常の衛生管理チェック表（月間）</t>
        </is>
      </c>
      <c r="D19" s="11" t="n"/>
      <c r="E19" s="7" t="inlineStr">
        <is>
          <t>1日1行・当月実施率を自動計算</t>
        </is>
      </c>
      <c r="F19" s="18" t="n"/>
      <c r="G19" s="11" t="n"/>
      <c r="H19" s="10" t="inlineStr">
        <is>
          <t>A4横</t>
        </is>
      </c>
    </row>
    <row r="20" ht="18" customHeight="1">
      <c r="A20" s="10" t="n">
        <v>7</v>
      </c>
      <c r="B20" s="7" t="inlineStr">
        <is>
          <t>07_健康観察欠席記録</t>
        </is>
      </c>
      <c r="C20" s="7" t="inlineStr">
        <is>
          <t>様式7 健康観察・欠席連絡記録</t>
        </is>
      </c>
      <c r="D20" s="11" t="n"/>
      <c r="E20" s="7" t="inlineStr">
        <is>
          <t>欠席時対応加算の算定根拠記録を兼ねる</t>
        </is>
      </c>
      <c r="F20" s="18" t="n"/>
      <c r="G20" s="11" t="n"/>
      <c r="H20" s="10" t="inlineStr">
        <is>
          <t>A4横</t>
        </is>
      </c>
    </row>
    <row r="21" ht="18" customHeight="1">
      <c r="A21" s="10" t="n">
        <v>8</v>
      </c>
      <c r="B21" s="7" t="inlineStr">
        <is>
          <t>08_嘔吐物処理記録</t>
        </is>
      </c>
      <c r="C21" s="7" t="inlineStr">
        <is>
          <t>様式8 嘔吐物・排泄物 処理記録</t>
        </is>
      </c>
      <c r="D21" s="11" t="n"/>
      <c r="E21" s="7" t="inlineStr">
        <is>
          <t>1件1枚。処理手順のチェック付き</t>
        </is>
      </c>
      <c r="F21" s="18" t="n"/>
      <c r="G21" s="11" t="n"/>
      <c r="H21" s="10" t="inlineStr">
        <is>
          <t>A4縦</t>
        </is>
      </c>
    </row>
    <row r="22" ht="18" customHeight="1">
      <c r="A22" s="10" t="n">
        <v>9</v>
      </c>
      <c r="B22" s="7" t="inlineStr">
        <is>
          <t>09_委員会議事録</t>
        </is>
      </c>
      <c r="C22" s="7" t="inlineStr">
        <is>
          <t>様式9 感染対策委員会 議事録</t>
        </is>
      </c>
      <c r="D22" s="11" t="n"/>
      <c r="E22" s="7" t="inlineStr">
        <is>
          <t>年4回（おおむね3月に1回以上）</t>
        </is>
      </c>
      <c r="F22" s="18" t="n"/>
      <c r="G22" s="11" t="n"/>
      <c r="H22" s="10" t="inlineStr">
        <is>
          <t>A4縦</t>
        </is>
      </c>
    </row>
    <row r="23" ht="18" customHeight="1">
      <c r="A23" s="10" t="n">
        <v>10</v>
      </c>
      <c r="B23" s="7" t="inlineStr">
        <is>
          <t>10_研修訓練記録</t>
        </is>
      </c>
      <c r="C23" s="7" t="inlineStr">
        <is>
          <t>様式10 研修・訓練 年間ログ</t>
        </is>
      </c>
      <c r="D23" s="11" t="n"/>
      <c r="E23" s="7" t="inlineStr">
        <is>
          <t>要件ごとに1行。90_計算欄の充足判定の元データ</t>
        </is>
      </c>
      <c r="F23" s="18" t="n"/>
      <c r="G23" s="11" t="n"/>
      <c r="H23" s="10" t="inlineStr">
        <is>
          <t>A4横</t>
        </is>
      </c>
    </row>
    <row r="24" ht="18" customHeight="1">
      <c r="A24" s="10" t="n">
        <v>11</v>
      </c>
      <c r="B24" s="7" t="inlineStr">
        <is>
          <t>10b_実施記録票</t>
        </is>
      </c>
      <c r="C24" s="7" t="inlineStr">
        <is>
          <t>様式10b 研修・訓練 実施記録票（1回1枚）</t>
        </is>
      </c>
      <c r="D24" s="11" t="n"/>
      <c r="E24" s="7" t="inlineStr">
        <is>
          <t>どの要件を満たしたかのチェック欄付き</t>
        </is>
      </c>
      <c r="F24" s="18" t="n"/>
      <c r="G24" s="11" t="n"/>
      <c r="H24" s="10" t="inlineStr">
        <is>
          <t>A4縦</t>
        </is>
      </c>
    </row>
    <row r="25" ht="18" customHeight="1">
      <c r="A25" s="10" t="n">
        <v>12</v>
      </c>
      <c r="B25" s="7" t="inlineStr">
        <is>
          <t>11_職員名簿</t>
        </is>
      </c>
      <c r="C25" s="7" t="inlineStr">
        <is>
          <t>様式11 職員名簿・研修受講管理表</t>
        </is>
      </c>
      <c r="D25" s="11" t="n"/>
      <c r="E25" s="7" t="inlineStr">
        <is>
          <t>勤務時間比・未受講アラートを自動計算</t>
        </is>
      </c>
      <c r="F25" s="18" t="n"/>
      <c r="G25" s="11" t="n"/>
      <c r="H25" s="10" t="inlineStr">
        <is>
          <t>A4横</t>
        </is>
      </c>
    </row>
    <row r="26" ht="18" customHeight="1">
      <c r="A26" s="10" t="n">
        <v>13</v>
      </c>
      <c r="B26" s="7" t="inlineStr">
        <is>
          <t>12_消毒液希釈計算表</t>
        </is>
      </c>
      <c r="C26" s="7" t="inlineStr">
        <is>
          <t>様式12 消毒液 希釈計算表・作成記録</t>
        </is>
      </c>
      <c r="D26" s="11" t="n"/>
      <c r="E26" s="7" t="inlineStr">
        <is>
          <t>必要な原液量・水の量を自動計算</t>
        </is>
      </c>
      <c r="F26" s="18" t="n"/>
      <c r="G26" s="11" t="n"/>
      <c r="H26" s="10" t="inlineStr">
        <is>
          <t>A4縦</t>
        </is>
      </c>
    </row>
    <row r="27" ht="18" customHeight="1">
      <c r="A27" s="10" t="n">
        <v>14</v>
      </c>
      <c r="B27" s="7" t="inlineStr">
        <is>
          <t>90_計算欄</t>
        </is>
      </c>
      <c r="C27" s="7" t="inlineStr">
        <is>
          <t>自事業所の値を入れる計算欄</t>
        </is>
      </c>
      <c r="D27" s="11" t="n"/>
      <c r="E27" s="7" t="inlineStr">
        <is>
          <t>減算影響額／加算取りこぼし／要件充足判定／受講率</t>
        </is>
      </c>
      <c r="F27" s="18" t="n"/>
      <c r="G27" s="11" t="n"/>
      <c r="H27" s="10" t="inlineStr">
        <is>
          <t>A4横</t>
        </is>
      </c>
    </row>
    <row r="28" ht="18" customHeight="1">
      <c r="A28" s="10" t="n">
        <v>15</v>
      </c>
      <c r="B28" s="7" t="inlineStr">
        <is>
          <t>記入例</t>
        </is>
      </c>
      <c r="C28" s="7" t="inlineStr">
        <is>
          <t>記入例（架空の事業所・児童・職員）</t>
        </is>
      </c>
      <c r="D28" s="11" t="n"/>
      <c r="E28" s="7" t="inlineStr">
        <is>
          <t>様式1・2・3・4・5・7・9・10の記入例</t>
        </is>
      </c>
      <c r="F28" s="18" t="n"/>
      <c r="G28" s="11" t="n"/>
      <c r="H28" s="10" t="inlineStr">
        <is>
          <t>A4縦</t>
        </is>
      </c>
    </row>
    <row r="29"/>
    <row r="30" ht="18" customHeight="1">
      <c r="A30" s="8" t="inlineStr">
        <is>
          <t>■ 改定履歴（自事業所で改訂したら書き足してください）</t>
        </is>
      </c>
    </row>
    <row r="31" ht="20" customHeight="1">
      <c r="A31" s="9" t="inlineStr"/>
      <c r="B31" s="9" t="inlineStr">
        <is>
          <t>版</t>
        </is>
      </c>
      <c r="C31" s="9" t="inlineStr">
        <is>
          <t>日付</t>
        </is>
      </c>
      <c r="D31" s="9" t="inlineStr">
        <is>
          <t>改定内容</t>
        </is>
      </c>
      <c r="E31" s="11" t="n"/>
      <c r="F31" s="9" t="inlineStr">
        <is>
          <t>根拠となった改正</t>
        </is>
      </c>
      <c r="G31" s="11" t="n"/>
      <c r="H31" s="9" t="inlineStr">
        <is>
          <t>確認者</t>
        </is>
      </c>
    </row>
    <row r="32">
      <c r="A32" s="5" t="n"/>
      <c r="B32" s="10" t="inlineStr">
        <is>
          <t>v1.0</t>
        </is>
      </c>
      <c r="C32" s="10" t="inlineStr">
        <is>
          <t>2026-08-14</t>
        </is>
      </c>
      <c r="D32" s="7" t="inlineStr">
        <is>
          <t>初版</t>
        </is>
      </c>
      <c r="E32" s="11" t="n"/>
      <c r="F32" s="7" t="inlineStr">
        <is>
          <t>─</t>
        </is>
      </c>
      <c r="G32" s="11" t="n"/>
      <c r="H32" s="10" t="inlineStr">
        <is>
          <t>─</t>
        </is>
      </c>
    </row>
    <row r="33" ht="18" customHeight="1">
      <c r="B33" s="12" t="n"/>
      <c r="C33" s="12" t="n"/>
      <c r="D33" s="12" t="n"/>
      <c r="E33" s="11" t="n"/>
      <c r="F33" s="12" t="n"/>
      <c r="G33" s="11" t="n"/>
      <c r="H33" s="12" t="n"/>
    </row>
    <row r="34" ht="18" customHeight="1">
      <c r="B34" s="12" t="n"/>
      <c r="C34" s="12" t="n"/>
      <c r="D34" s="12" t="n"/>
      <c r="E34" s="11" t="n"/>
      <c r="F34" s="12" t="n"/>
      <c r="G34" s="11" t="n"/>
      <c r="H34" s="12" t="n"/>
    </row>
    <row r="35" ht="18" customHeight="1">
      <c r="B35" s="12" t="n"/>
      <c r="C35" s="12" t="n"/>
      <c r="D35" s="12" t="n"/>
      <c r="E35" s="11" t="n"/>
      <c r="F35" s="12" t="n"/>
      <c r="G35" s="11" t="n"/>
      <c r="H35" s="12" t="n"/>
    </row>
    <row r="36" ht="18" customHeight="1">
      <c r="B36" s="12" t="n"/>
      <c r="C36" s="12" t="n"/>
      <c r="D36" s="12" t="n"/>
      <c r="E36" s="11" t="n"/>
      <c r="F36" s="12" t="n"/>
      <c r="G36" s="11" t="n"/>
      <c r="H36" s="12" t="n"/>
    </row>
    <row r="37" ht="18" customHeight="1">
      <c r="B37" s="12" t="n"/>
      <c r="C37" s="12" t="n"/>
      <c r="D37" s="12" t="n"/>
      <c r="E37" s="11" t="n"/>
      <c r="F37" s="12" t="n"/>
      <c r="G37" s="11" t="n"/>
      <c r="H37" s="12" t="n"/>
    </row>
    <row r="38" ht="18" customHeight="1">
      <c r="B38" s="12" t="n"/>
      <c r="C38" s="12" t="n"/>
      <c r="D38" s="12" t="n"/>
      <c r="E38" s="11" t="n"/>
      <c r="F38" s="12" t="n"/>
      <c r="G38" s="11" t="n"/>
      <c r="H38" s="12" t="n"/>
    </row>
    <row r="39" ht="18" customHeight="1">
      <c r="B39" s="12" t="n"/>
      <c r="C39" s="12" t="n"/>
      <c r="D39" s="12" t="n"/>
      <c r="E39" s="11" t="n"/>
      <c r="F39" s="12" t="n"/>
      <c r="G39" s="11" t="n"/>
      <c r="H39" s="12" t="n"/>
    </row>
    <row r="40" ht="18" customHeight="1">
      <c r="B40" s="12" t="n"/>
      <c r="C40" s="12" t="n"/>
      <c r="D40" s="12" t="n"/>
      <c r="E40" s="11" t="n"/>
      <c r="F40" s="12" t="n"/>
      <c r="G40" s="11" t="n"/>
      <c r="H40" s="12" t="n"/>
    </row>
    <row r="41" ht="18" customHeight="1">
      <c r="B41" s="12" t="n"/>
      <c r="C41" s="12" t="n"/>
      <c r="D41" s="12" t="n"/>
      <c r="E41" s="11" t="n"/>
      <c r="F41" s="12" t="n"/>
      <c r="G41" s="11" t="n"/>
      <c r="H41" s="12" t="n"/>
    </row>
    <row r="42" ht="18" customHeight="1">
      <c r="B42" s="12" t="n"/>
      <c r="C42" s="12" t="n"/>
      <c r="D42" s="12" t="n"/>
      <c r="E42" s="11" t="n"/>
      <c r="F42" s="12" t="n"/>
      <c r="G42" s="11" t="n"/>
      <c r="H42" s="12" t="n"/>
    </row>
    <row r="43"/>
    <row r="44" ht="18" customHeight="1">
      <c r="A44" s="8" t="inlineStr">
        <is>
          <t>■ この資料を確認し直すトリガー</t>
        </is>
      </c>
    </row>
    <row r="45" ht="18" customHeight="1">
      <c r="B45" s="10" t="inlineStr">
        <is>
          <t>□</t>
        </is>
      </c>
      <c r="C45" s="7" t="inlineStr">
        <is>
          <t>障害福祉サービス等報酬改定（原則3年ごと。直近は令和6年度、令和8年度に臨時応急的な見直し）</t>
        </is>
      </c>
      <c r="D45" s="18" t="n"/>
      <c r="E45" s="18" t="n"/>
      <c r="F45" s="18" t="n"/>
      <c r="G45" s="18" t="n"/>
      <c r="H45" s="11" t="n"/>
    </row>
    <row r="46" ht="18" customHeight="1">
      <c r="B46" s="10" t="inlineStr">
        <is>
          <t>□</t>
        </is>
      </c>
      <c r="C46" s="7" t="inlineStr">
        <is>
          <t>指定通所支援の人員・設備・運営基準（平成24年厚生労働省令第15号）の改正</t>
        </is>
      </c>
      <c r="D46" s="18" t="n"/>
      <c r="E46" s="18" t="n"/>
      <c r="F46" s="18" t="n"/>
      <c r="G46" s="18" t="n"/>
      <c r="H46" s="11" t="n"/>
    </row>
    <row r="47" ht="18" customHeight="1">
      <c r="B47" s="10" t="inlineStr">
        <is>
          <t>□</t>
        </is>
      </c>
      <c r="C47" s="7" t="inlineStr">
        <is>
          <t>解釈通知（平成24年3月30日障発0330第12号）の改正</t>
        </is>
      </c>
      <c r="D47" s="18" t="n"/>
      <c r="E47" s="18" t="n"/>
      <c r="F47" s="18" t="n"/>
      <c r="G47" s="18" t="n"/>
      <c r="H47" s="11" t="n"/>
    </row>
    <row r="48" ht="18" customHeight="1">
      <c r="B48" s="10" t="inlineStr">
        <is>
          <t>□</t>
        </is>
      </c>
      <c r="C48" s="7" t="inlineStr">
        <is>
          <t>社会福祉施設等における感染症等発生時に係る報告についての通知の改正</t>
        </is>
      </c>
      <c r="D48" s="18" t="n"/>
      <c r="E48" s="18" t="n"/>
      <c r="F48" s="18" t="n"/>
      <c r="G48" s="18" t="n"/>
      <c r="H48" s="11" t="n"/>
    </row>
    <row r="49" ht="18" customHeight="1">
      <c r="B49" s="10" t="inlineStr">
        <is>
          <t>□</t>
        </is>
      </c>
      <c r="C49" s="7" t="inlineStr">
        <is>
          <t>学校保健安全法施行規則第18条・第19条の改正（利用再開の目安が変わる）</t>
        </is>
      </c>
      <c r="D49" s="18" t="n"/>
      <c r="E49" s="18" t="n"/>
      <c r="F49" s="18" t="n"/>
      <c r="G49" s="18" t="n"/>
      <c r="H49" s="11" t="n"/>
    </row>
    <row r="50" ht="18" customHeight="1">
      <c r="B50" s="10" t="inlineStr">
        <is>
          <t>□</t>
        </is>
      </c>
      <c r="C50" s="7" t="inlineStr">
        <is>
          <t>大量調理施設衛生管理マニュアルの改正</t>
        </is>
      </c>
      <c r="D50" s="18" t="n"/>
      <c r="E50" s="18" t="n"/>
      <c r="F50" s="18" t="n"/>
      <c r="G50" s="18" t="n"/>
      <c r="H50" s="11" t="n"/>
    </row>
    <row r="51" ht="18" customHeight="1">
      <c r="B51" s="10" t="inlineStr">
        <is>
          <t>□</t>
        </is>
      </c>
      <c r="C51" s="7" t="inlineStr">
        <is>
          <t>指定権者（都道府県・指定都市・中核市）の独自基準・報告様式の変更</t>
        </is>
      </c>
      <c r="D51" s="18" t="n"/>
      <c r="E51" s="18" t="n"/>
      <c r="F51" s="18" t="n"/>
      <c r="G51" s="18" t="n"/>
      <c r="H51" s="11" t="n"/>
    </row>
    <row r="52" ht="18" customHeight="1">
      <c r="B52" s="10" t="inlineStr">
        <is>
          <t>□</t>
        </is>
      </c>
      <c r="C52" s="7" t="inlineStr">
        <is>
          <t>自事業所の体制変更（職員数・提供形態・給食の提供方法・協力医療機関の変更）</t>
        </is>
      </c>
      <c r="D52" s="18" t="n"/>
      <c r="E52" s="18" t="n"/>
      <c r="F52" s="18" t="n"/>
      <c r="G52" s="18" t="n"/>
      <c r="H52" s="11" t="n"/>
    </row>
    <row r="53"/>
    <row r="54">
      <c r="B54" s="13" t="inlineStr">
        <is>
          <t>【使い方の前提】
・網掛けのセルが記入欄、黄色のセルは数式が入った自動計算欄です。自動計算欄を上書きすると壊れます。
・様式3（行政報告）は、自治体が独自様式を定めている場合はそちらが優先します。所在地の様式を今のうちに入手し、差し替えてください。
・様式5の再開可能日は、学校保健安全法施行規則第19条を「自事業所の目安」として計算したものです。法令上の基準ではありません。医師の指示がある場合は医師の指示が優先します。
・端数処理・保存年限・報告先の窓口は指定権者の運用に依存します。導入時に一度確認してください。</t>
        </is>
      </c>
      <c r="C54" s="53" t="n"/>
      <c r="D54" s="53" t="n"/>
      <c r="E54" s="53" t="n"/>
      <c r="F54" s="53" t="n"/>
      <c r="G54" s="53" t="n"/>
      <c r="H54" s="54" t="n"/>
    </row>
    <row r="55">
      <c r="B55" s="55" t="n"/>
      <c r="H55" s="56" t="n"/>
    </row>
    <row r="56">
      <c r="B56" s="55" t="n"/>
      <c r="H56" s="56" t="n"/>
    </row>
    <row r="57">
      <c r="B57" s="57" t="n"/>
      <c r="C57" s="58" t="n"/>
      <c r="D57" s="58" t="n"/>
      <c r="E57" s="58" t="n"/>
      <c r="F57" s="58" t="n"/>
      <c r="G57" s="58" t="n"/>
      <c r="H57" s="59" t="n"/>
    </row>
  </sheetData>
  <mergeCells count="74">
    <mergeCell ref="C10:H10"/>
    <mergeCell ref="E28:G28"/>
    <mergeCell ref="A30:H30"/>
    <mergeCell ref="C24:D24"/>
    <mergeCell ref="E19:G19"/>
    <mergeCell ref="C47:H47"/>
    <mergeCell ref="C15:D15"/>
    <mergeCell ref="C50:H50"/>
    <mergeCell ref="D34:E34"/>
    <mergeCell ref="C9:H9"/>
    <mergeCell ref="F34:G34"/>
    <mergeCell ref="C14:D14"/>
    <mergeCell ref="D40:E40"/>
    <mergeCell ref="D36:E36"/>
    <mergeCell ref="D31:E31"/>
    <mergeCell ref="E15:G15"/>
    <mergeCell ref="F40:G40"/>
    <mergeCell ref="C26:D26"/>
    <mergeCell ref="C20:D20"/>
    <mergeCell ref="C46:H46"/>
    <mergeCell ref="C51:H51"/>
    <mergeCell ref="C16:D16"/>
    <mergeCell ref="E27:G27"/>
    <mergeCell ref="C25:D25"/>
    <mergeCell ref="C52:H52"/>
    <mergeCell ref="F33:G33"/>
    <mergeCell ref="E26:G26"/>
    <mergeCell ref="C8:H8"/>
    <mergeCell ref="D32:E32"/>
    <mergeCell ref="C22:D22"/>
    <mergeCell ref="F32:G32"/>
    <mergeCell ref="F36:G36"/>
    <mergeCell ref="D41:E41"/>
    <mergeCell ref="F42:G42"/>
    <mergeCell ref="F41:G41"/>
    <mergeCell ref="C48:H48"/>
    <mergeCell ref="C7:H7"/>
    <mergeCell ref="E25:G25"/>
    <mergeCell ref="F35:G35"/>
    <mergeCell ref="E16:G16"/>
    <mergeCell ref="A12:H12"/>
    <mergeCell ref="C21:D21"/>
    <mergeCell ref="E22:G22"/>
    <mergeCell ref="F38:G38"/>
    <mergeCell ref="C27:D27"/>
    <mergeCell ref="D37:E37"/>
    <mergeCell ref="F31:G31"/>
    <mergeCell ref="E18:G18"/>
    <mergeCell ref="C49:H49"/>
    <mergeCell ref="E21:G21"/>
    <mergeCell ref="C17:D17"/>
    <mergeCell ref="C23:D23"/>
    <mergeCell ref="D39:E39"/>
    <mergeCell ref="C6:H6"/>
    <mergeCell ref="E24:G24"/>
    <mergeCell ref="F37:G37"/>
    <mergeCell ref="F39:G39"/>
    <mergeCell ref="E14:G14"/>
    <mergeCell ref="B1:H1"/>
    <mergeCell ref="D42:E42"/>
    <mergeCell ref="D33:E33"/>
    <mergeCell ref="C5:H5"/>
    <mergeCell ref="E23:G23"/>
    <mergeCell ref="C19:D19"/>
    <mergeCell ref="C45:H45"/>
    <mergeCell ref="D38:E38"/>
    <mergeCell ref="E17:G17"/>
    <mergeCell ref="C28:D28"/>
    <mergeCell ref="C4:H4"/>
    <mergeCell ref="A44:H44"/>
    <mergeCell ref="C18:D18"/>
    <mergeCell ref="B54:H57"/>
    <mergeCell ref="E20:G20"/>
    <mergeCell ref="D35:E35"/>
  </mergeCells>
  <pageMargins left="0.4" right="0.4" top="0.5" bottom="0.6" header="0.5" footer="0.5"/>
  <pageSetup orientation="portrait" paperSize="9" fitToHeight="0" fitToWidth="1"/>
  <headerFooter>
    <oddHeader/>
    <oddFooter>&amp;L&amp;8 00_表紙／最終確認日 2026-08-14／v1.0&amp;R&amp;8 &amp;P / &amp;N</oddFooter>
    <evenHeader/>
    <evenFooter/>
    <firstHeader/>
    <firstFooter/>
  </headerFooter>
</worksheet>
</file>

<file path=xl/worksheets/sheet10.xml><?xml version="1.0" encoding="utf-8"?>
<worksheet xmlns="http://schemas.openxmlformats.org/spreadsheetml/2006/main">
  <sheetPr>
    <outlinePr summaryBelow="1" summaryRight="1"/>
    <pageSetUpPr fitToPage="1"/>
  </sheetPr>
  <dimension ref="A1:H42"/>
  <sheetViews>
    <sheetView workbookViewId="0">
      <selection activeCell="A1" sqref="A1"/>
    </sheetView>
  </sheetViews>
  <sheetFormatPr baseColWidth="8" defaultRowHeight="15"/>
  <cols>
    <col width="12" customWidth="1" min="1" max="1"/>
    <col width="12" customWidth="1" min="2" max="2"/>
    <col width="14" customWidth="1" min="3" max="3"/>
    <col width="14" customWidth="1" min="4" max="4"/>
    <col width="14" customWidth="1" min="5" max="5"/>
    <col width="14" customWidth="1" min="6" max="6"/>
    <col width="14" customWidth="1" min="7" max="7"/>
    <col width="14" customWidth="1" min="8" max="8"/>
  </cols>
  <sheetData>
    <row r="1" ht="24" customHeight="1">
      <c r="A1" s="1" t="inlineStr">
        <is>
          <t>様式9　感染対策委員会 議事録</t>
        </is>
      </c>
    </row>
    <row r="2">
      <c r="A2" s="27" t="inlineStr">
        <is>
          <t>※ おおむね3月に1回以上の開催が必要です（基準第41条第2項第1号／解釈通知 第三の1(31)②ア）。年4回分をこのシートで作成してください。</t>
        </is>
      </c>
    </row>
    <row r="3"/>
    <row r="4" ht="20" customHeight="1">
      <c r="A4" s="3" t="inlineStr">
        <is>
          <t>年度・回数（例：令和8年度 第1回）</t>
        </is>
      </c>
      <c r="B4" s="18" t="n"/>
      <c r="C4" s="11" t="n"/>
      <c r="D4" s="4" t="n"/>
      <c r="E4" s="18" t="n"/>
      <c r="F4" s="18" t="n"/>
      <c r="G4" s="18" t="n"/>
      <c r="H4" s="11" t="n"/>
    </row>
    <row r="5" ht="20" customHeight="1">
      <c r="A5" s="3" t="inlineStr">
        <is>
          <t>開催日時</t>
        </is>
      </c>
      <c r="B5" s="18" t="n"/>
      <c r="C5" s="11" t="n"/>
      <c r="D5" s="16" t="n"/>
      <c r="E5" s="18" t="n"/>
      <c r="F5" s="18" t="n"/>
      <c r="G5" s="18" t="n"/>
      <c r="H5" s="11" t="n"/>
    </row>
    <row r="6" ht="20" customHeight="1">
      <c r="A6" s="3" t="inlineStr">
        <is>
          <t>場所</t>
        </is>
      </c>
      <c r="B6" s="18" t="n"/>
      <c r="C6" s="11" t="n"/>
      <c r="D6" s="4" t="n"/>
      <c r="E6" s="18" t="n"/>
      <c r="F6" s="18" t="n"/>
      <c r="G6" s="18" t="n"/>
      <c r="H6" s="11" t="n"/>
    </row>
    <row r="7" ht="20" customHeight="1">
      <c r="A7" s="3" t="inlineStr">
        <is>
          <t>開催方法（対面／テレビ電話装置等／併用）</t>
        </is>
      </c>
      <c r="B7" s="18" t="n"/>
      <c r="C7" s="11" t="n"/>
      <c r="D7" s="4" t="n"/>
      <c r="E7" s="18" t="n"/>
      <c r="F7" s="18" t="n"/>
      <c r="G7" s="18" t="n"/>
      <c r="H7" s="11" t="n"/>
    </row>
    <row r="8"/>
    <row r="9" ht="18" customHeight="1">
      <c r="A9" s="8" t="inlineStr">
        <is>
          <t>■ 出席者</t>
        </is>
      </c>
    </row>
    <row r="10" ht="24" customHeight="1">
      <c r="A10" s="9" t="inlineStr">
        <is>
          <t>氏名</t>
        </is>
      </c>
      <c r="B10" s="9" t="inlineStr">
        <is>
          <t>職種</t>
        </is>
      </c>
      <c r="C10" s="9" t="inlineStr">
        <is>
          <t>常勤・非常勤</t>
        </is>
      </c>
      <c r="D10" s="9" t="inlineStr">
        <is>
          <t>役割（委員長／感染対策担当者 等）</t>
        </is>
      </c>
      <c r="E10" s="11" t="n"/>
      <c r="F10" s="9" t="inlineStr">
        <is>
          <t>出欠</t>
        </is>
      </c>
      <c r="G10" s="9" t="inlineStr">
        <is>
          <t>欠席者への周知方法・周知日</t>
        </is>
      </c>
      <c r="H10" s="11" t="n"/>
    </row>
    <row r="11" ht="20" customHeight="1">
      <c r="A11" s="23" t="n"/>
      <c r="B11" s="23" t="n"/>
      <c r="C11" s="23" t="n"/>
      <c r="D11" s="23" t="n"/>
      <c r="E11" s="11" t="n"/>
      <c r="F11" s="23" t="n"/>
      <c r="G11" s="23" t="n"/>
      <c r="H11" s="11" t="n"/>
    </row>
    <row r="12" ht="20" customHeight="1">
      <c r="A12" s="23" t="n"/>
      <c r="B12" s="23" t="n"/>
      <c r="C12" s="23" t="n"/>
      <c r="D12" s="23" t="n"/>
      <c r="E12" s="11" t="n"/>
      <c r="F12" s="23" t="n"/>
      <c r="G12" s="23" t="n"/>
      <c r="H12" s="11" t="n"/>
    </row>
    <row r="13" ht="20" customHeight="1">
      <c r="A13" s="23" t="n"/>
      <c r="B13" s="23" t="n"/>
      <c r="C13" s="23" t="n"/>
      <c r="D13" s="23" t="n"/>
      <c r="E13" s="11" t="n"/>
      <c r="F13" s="23" t="n"/>
      <c r="G13" s="23" t="n"/>
      <c r="H13" s="11" t="n"/>
    </row>
    <row r="14" ht="20" customHeight="1">
      <c r="A14" s="23" t="n"/>
      <c r="B14" s="23" t="n"/>
      <c r="C14" s="23" t="n"/>
      <c r="D14" s="23" t="n"/>
      <c r="E14" s="11" t="n"/>
      <c r="F14" s="23" t="n"/>
      <c r="G14" s="23" t="n"/>
      <c r="H14" s="11" t="n"/>
    </row>
    <row r="15" ht="20" customHeight="1">
      <c r="A15" s="23" t="n"/>
      <c r="B15" s="23" t="n"/>
      <c r="C15" s="23" t="n"/>
      <c r="D15" s="23" t="n"/>
      <c r="E15" s="11" t="n"/>
      <c r="F15" s="23" t="n"/>
      <c r="G15" s="23" t="n"/>
      <c r="H15" s="11" t="n"/>
    </row>
    <row r="16" ht="20" customHeight="1">
      <c r="A16" s="23" t="n"/>
      <c r="B16" s="23" t="n"/>
      <c r="C16" s="23" t="n"/>
      <c r="D16" s="23" t="n"/>
      <c r="E16" s="11" t="n"/>
      <c r="F16" s="23" t="n"/>
      <c r="G16" s="23" t="n"/>
      <c r="H16" s="11" t="n"/>
    </row>
    <row r="17" ht="20" customHeight="1">
      <c r="A17" s="23" t="n"/>
      <c r="B17" s="23" t="n"/>
      <c r="C17" s="23" t="n"/>
      <c r="D17" s="23" t="n"/>
      <c r="E17" s="11" t="n"/>
      <c r="F17" s="23" t="n"/>
      <c r="G17" s="23" t="n"/>
      <c r="H17" s="11" t="n"/>
    </row>
    <row r="18" ht="20" customHeight="1">
      <c r="A18" s="23" t="n"/>
      <c r="B18" s="23" t="n"/>
      <c r="C18" s="23" t="n"/>
      <c r="D18" s="23" t="n"/>
      <c r="E18" s="11" t="n"/>
      <c r="F18" s="23" t="n"/>
      <c r="G18" s="23" t="n"/>
      <c r="H18" s="11" t="n"/>
    </row>
    <row r="19">
      <c r="A19" s="14" t="inlineStr">
        <is>
          <t>※ 解釈通知は「施設長（管理者）、事務長、医師、看護職員、児童指導員、栄養士又は管理栄養士」といった幅広い職種での構成を例示していますが、人数の下限は示していません。在籍する職種で構成して差し支えありません。</t>
        </is>
      </c>
    </row>
    <row r="20"/>
    <row r="21"/>
    <row r="22" ht="18" customHeight="1">
      <c r="A22" s="8" t="inlineStr">
        <is>
          <t>■ 協議事項と決定事項</t>
        </is>
      </c>
    </row>
    <row r="23" ht="24" customHeight="1">
      <c r="A23" s="9" t="inlineStr">
        <is>
          <t>No</t>
        </is>
      </c>
      <c r="B23" s="9" t="inlineStr">
        <is>
          <t>協議事項</t>
        </is>
      </c>
      <c r="C23" s="11" t="n"/>
      <c r="D23" s="9" t="inlineStr">
        <is>
          <t>協議の内容</t>
        </is>
      </c>
      <c r="E23" s="11" t="n"/>
      <c r="F23" s="9" t="inlineStr">
        <is>
          <t>決定事項（誰が・いつまでに・何を）</t>
        </is>
      </c>
      <c r="G23" s="11" t="n"/>
      <c r="H23" s="9" t="inlineStr">
        <is>
          <t>担当／期限</t>
        </is>
      </c>
    </row>
    <row r="24" ht="30" customHeight="1">
      <c r="A24" s="10" t="n">
        <v>1</v>
      </c>
      <c r="B24" s="7" t="inlineStr">
        <is>
          <t>前回からの発生状況の報告</t>
        </is>
      </c>
      <c r="C24" s="11" t="n"/>
      <c r="D24" s="4" t="n"/>
      <c r="E24" s="11" t="n"/>
      <c r="F24" s="4" t="n"/>
      <c r="G24" s="11" t="n"/>
      <c r="H24" s="4" t="n"/>
    </row>
    <row r="25" ht="30" customHeight="1">
      <c r="A25" s="10" t="n">
        <v>2</v>
      </c>
      <c r="B25" s="7" t="inlineStr">
        <is>
          <t>地域の流行状況</t>
        </is>
      </c>
      <c r="C25" s="11" t="n"/>
      <c r="D25" s="4" t="n"/>
      <c r="E25" s="11" t="n"/>
      <c r="F25" s="4" t="n"/>
      <c r="G25" s="11" t="n"/>
      <c r="H25" s="4" t="n"/>
    </row>
    <row r="26" ht="30" customHeight="1">
      <c r="A26" s="10" t="n">
        <v>3</v>
      </c>
      <c r="B26" s="7" t="inlineStr">
        <is>
          <t>指針の見直しの要否</t>
        </is>
      </c>
      <c r="C26" s="11" t="n"/>
      <c r="D26" s="4" t="n"/>
      <c r="E26" s="11" t="n"/>
      <c r="F26" s="4" t="n"/>
      <c r="G26" s="11" t="n"/>
      <c r="H26" s="4" t="n"/>
    </row>
    <row r="27" ht="30" customHeight="1">
      <c r="A27" s="10" t="n">
        <v>4</v>
      </c>
      <c r="B27" s="7" t="inlineStr">
        <is>
          <t>業務継続計画（BCP）の見直しの要否</t>
        </is>
      </c>
      <c r="C27" s="11" t="n"/>
      <c r="D27" s="4" t="n"/>
      <c r="E27" s="11" t="n"/>
      <c r="F27" s="4" t="n"/>
      <c r="G27" s="11" t="n"/>
      <c r="H27" s="4" t="n"/>
    </row>
    <row r="28" ht="30" customHeight="1">
      <c r="A28" s="10" t="n">
        <v>5</v>
      </c>
      <c r="B28" s="7" t="inlineStr">
        <is>
          <t>備蓄品の状況</t>
        </is>
      </c>
      <c r="C28" s="11" t="n"/>
      <c r="D28" s="4" t="n"/>
      <c r="E28" s="11" t="n"/>
      <c r="F28" s="4" t="n"/>
      <c r="G28" s="11" t="n"/>
      <c r="H28" s="4" t="n"/>
    </row>
    <row r="29" ht="30" customHeight="1">
      <c r="A29" s="10" t="n">
        <v>6</v>
      </c>
      <c r="B29" s="7" t="inlineStr">
        <is>
          <t>研修・訓練の計画と実績</t>
        </is>
      </c>
      <c r="C29" s="11" t="n"/>
      <c r="D29" s="4" t="n"/>
      <c r="E29" s="11" t="n"/>
      <c r="F29" s="4" t="n"/>
      <c r="G29" s="11" t="n"/>
      <c r="H29" s="4" t="n"/>
    </row>
    <row r="30" ht="30" customHeight="1">
      <c r="A30" s="10" t="n">
        <v>7</v>
      </c>
      <c r="B30" s="7" t="inlineStr">
        <is>
          <t>ヒヤリハット・現場から出た課題</t>
        </is>
      </c>
      <c r="C30" s="11" t="n"/>
      <c r="D30" s="4" t="n"/>
      <c r="E30" s="11" t="n"/>
      <c r="F30" s="4" t="n"/>
      <c r="G30" s="11" t="n"/>
      <c r="H30" s="4" t="n"/>
    </row>
    <row r="31" ht="30" customHeight="1">
      <c r="A31" s="10" t="n">
        <v>8</v>
      </c>
      <c r="B31" s="7" t="inlineStr">
        <is>
          <t>その他</t>
        </is>
      </c>
      <c r="C31" s="11" t="n"/>
      <c r="D31" s="4" t="n"/>
      <c r="E31" s="11" t="n"/>
      <c r="F31" s="4" t="n"/>
      <c r="G31" s="11" t="n"/>
      <c r="H31" s="4" t="n"/>
    </row>
    <row r="32"/>
    <row r="33" ht="20" customHeight="1">
      <c r="A33" s="3" t="inlineStr">
        <is>
          <t>従業者への周知方法（朝礼／書面回覧／掲示／社内チャット）</t>
        </is>
      </c>
      <c r="B33" s="18" t="n"/>
      <c r="C33" s="11" t="n"/>
      <c r="D33" s="4" t="n"/>
      <c r="E33" s="18" t="n"/>
      <c r="F33" s="18" t="n"/>
      <c r="G33" s="18" t="n"/>
      <c r="H33" s="11" t="n"/>
    </row>
    <row r="34" ht="20" customHeight="1">
      <c r="A34" s="3" t="inlineStr">
        <is>
          <t>周知日</t>
        </is>
      </c>
      <c r="B34" s="18" t="n"/>
      <c r="C34" s="11" t="n"/>
      <c r="D34" s="17" t="n"/>
      <c r="E34" s="18" t="n"/>
      <c r="F34" s="18" t="n"/>
      <c r="G34" s="18" t="n"/>
      <c r="H34" s="11" t="n"/>
    </row>
    <row r="35" ht="20" customHeight="1">
      <c r="A35" s="3" t="inlineStr">
        <is>
          <t>周知確認者</t>
        </is>
      </c>
      <c r="B35" s="18" t="n"/>
      <c r="C35" s="11" t="n"/>
      <c r="D35" s="4" t="n"/>
      <c r="E35" s="18" t="n"/>
      <c r="F35" s="18" t="n"/>
      <c r="G35" s="18" t="n"/>
      <c r="H35" s="11" t="n"/>
    </row>
    <row r="36" ht="20" customHeight="1">
      <c r="A36" s="3" t="inlineStr">
        <is>
          <t>次回開催予定日</t>
        </is>
      </c>
      <c r="B36" s="18" t="n"/>
      <c r="C36" s="11" t="n"/>
      <c r="D36" s="17" t="n"/>
      <c r="E36" s="18" t="n"/>
      <c r="F36" s="18" t="n"/>
      <c r="G36" s="18" t="n"/>
      <c r="H36" s="11" t="n"/>
    </row>
    <row r="37" ht="20" customHeight="1">
      <c r="A37" s="3" t="inlineStr">
        <is>
          <t>記録者</t>
        </is>
      </c>
      <c r="B37" s="18" t="n"/>
      <c r="C37" s="11" t="n"/>
      <c r="D37" s="4" t="n"/>
      <c r="E37" s="18" t="n"/>
      <c r="F37" s="18" t="n"/>
      <c r="G37" s="18" t="n"/>
      <c r="H37" s="11" t="n"/>
    </row>
    <row r="38" ht="20" customHeight="1">
      <c r="A38" s="3" t="inlineStr">
        <is>
          <t>管理者確認</t>
        </is>
      </c>
      <c r="B38" s="18" t="n"/>
      <c r="C38" s="11" t="n"/>
      <c r="D38" s="4" t="n"/>
      <c r="E38" s="18" t="n"/>
      <c r="F38" s="18" t="n"/>
      <c r="G38" s="18" t="n"/>
      <c r="H38" s="11" t="n"/>
    </row>
    <row r="39"/>
    <row r="40">
      <c r="A40" s="26" t="inlineStr">
        <is>
          <t>※ 運営委員会など他の会議体と一体的に開催して差し支えありませんが、その場合も感染対策の議題と決定事項が独立して読み取れる形で記録してください。
※ BCPを見直した結果「変更なし」だった場合も、「見直しを行い変更なしと判断」と書き残してください。記録がないと見直しをしていないと見なされます。
※ 委員会の開催記録は様式10の年間ログにも1行（区分＝感染対策委員会）記入してください。90_計算欄の充足判定に反映されます。</t>
        </is>
      </c>
      <c r="B40" s="53" t="n"/>
      <c r="C40" s="53" t="n"/>
      <c r="D40" s="53" t="n"/>
      <c r="E40" s="53" t="n"/>
      <c r="F40" s="53" t="n"/>
      <c r="G40" s="53" t="n"/>
      <c r="H40" s="54" t="n"/>
    </row>
    <row r="41">
      <c r="A41" s="55" t="n"/>
      <c r="H41" s="56" t="n"/>
    </row>
    <row r="42">
      <c r="A42" s="57" t="n"/>
      <c r="B42" s="58" t="n"/>
      <c r="C42" s="58" t="n"/>
      <c r="D42" s="58" t="n"/>
      <c r="E42" s="58" t="n"/>
      <c r="F42" s="58" t="n"/>
      <c r="G42" s="58" t="n"/>
      <c r="H42" s="59" t="n"/>
    </row>
  </sheetData>
  <mergeCells count="70">
    <mergeCell ref="A9:H9"/>
    <mergeCell ref="D35:H35"/>
    <mergeCell ref="G12:H12"/>
    <mergeCell ref="D10:E10"/>
    <mergeCell ref="B25:C25"/>
    <mergeCell ref="F29:G29"/>
    <mergeCell ref="D34:H34"/>
    <mergeCell ref="A37:C37"/>
    <mergeCell ref="G11:H11"/>
    <mergeCell ref="F25:G25"/>
    <mergeCell ref="B31:C31"/>
    <mergeCell ref="A1:H1"/>
    <mergeCell ref="B27:C27"/>
    <mergeCell ref="D31:E31"/>
    <mergeCell ref="A40:H42"/>
    <mergeCell ref="G17:H17"/>
    <mergeCell ref="D36:H36"/>
    <mergeCell ref="A33:C33"/>
    <mergeCell ref="D6:H6"/>
    <mergeCell ref="F24:G24"/>
    <mergeCell ref="F30:G30"/>
    <mergeCell ref="A5:C5"/>
    <mergeCell ref="D11:E11"/>
    <mergeCell ref="G10:H10"/>
    <mergeCell ref="D13:E13"/>
    <mergeCell ref="D27:E27"/>
    <mergeCell ref="B23:C23"/>
    <mergeCell ref="A19:H20"/>
    <mergeCell ref="G13:H13"/>
    <mergeCell ref="A35:C35"/>
    <mergeCell ref="A4:C4"/>
    <mergeCell ref="D17:E17"/>
    <mergeCell ref="G18:H18"/>
    <mergeCell ref="F26:G26"/>
    <mergeCell ref="A38:C38"/>
    <mergeCell ref="D7:H7"/>
    <mergeCell ref="D16:E16"/>
    <mergeCell ref="B29:C29"/>
    <mergeCell ref="G15:H15"/>
    <mergeCell ref="F23:G23"/>
    <mergeCell ref="B28:C28"/>
    <mergeCell ref="F31:G31"/>
    <mergeCell ref="D28:E28"/>
    <mergeCell ref="D37:H37"/>
    <mergeCell ref="G14:H14"/>
    <mergeCell ref="F28:G28"/>
    <mergeCell ref="D18:E18"/>
    <mergeCell ref="D4:H4"/>
    <mergeCell ref="A34:C34"/>
    <mergeCell ref="F27:G27"/>
    <mergeCell ref="D12:E12"/>
    <mergeCell ref="A22:H22"/>
    <mergeCell ref="D25:E25"/>
    <mergeCell ref="B24:C24"/>
    <mergeCell ref="B30:C30"/>
    <mergeCell ref="A36:C36"/>
    <mergeCell ref="D24:E24"/>
    <mergeCell ref="D30:E30"/>
    <mergeCell ref="D15:E15"/>
    <mergeCell ref="G16:H16"/>
    <mergeCell ref="D29:E29"/>
    <mergeCell ref="A6:C6"/>
    <mergeCell ref="D23:E23"/>
    <mergeCell ref="D33:H33"/>
    <mergeCell ref="D5:H5"/>
    <mergeCell ref="D14:E14"/>
    <mergeCell ref="D38:H38"/>
    <mergeCell ref="B26:C26"/>
    <mergeCell ref="A7:C7"/>
    <mergeCell ref="D26:E26"/>
  </mergeCells>
  <pageMargins left="0.4" right="0.4" top="0.5" bottom="0.6" header="0.5" footer="0.5"/>
  <pageSetup orientation="portrait" paperSize="9" fitToHeight="0" fitToWidth="1"/>
  <headerFooter>
    <oddHeader/>
    <oddFooter>&amp;L&amp;8 様式9 感染対策委員会 議事録／最終確認日 2026-08-14／v1.0&amp;R&amp;8 &amp;P / &amp;N</oddFooter>
    <evenHeader/>
    <evenFooter/>
    <firstHeader/>
    <firstFooter/>
  </headerFooter>
</worksheet>
</file>

<file path=xl/worksheets/sheet11.xml><?xml version="1.0" encoding="utf-8"?>
<worksheet xmlns="http://schemas.openxmlformats.org/spreadsheetml/2006/main">
  <sheetPr>
    <outlinePr summaryBelow="1" summaryRight="1"/>
    <pageSetUpPr fitToPage="1"/>
  </sheetPr>
  <dimension ref="A1:O49"/>
  <sheetViews>
    <sheetView workbookViewId="0">
      <pane xSplit="2" ySplit="4" topLeftCell="C5" activePane="bottomRight" state="frozen"/>
      <selection pane="topRight" activeCell="A1" sqref="A1"/>
      <selection pane="bottomLeft" activeCell="A1" sqref="A1"/>
      <selection pane="bottomRight" activeCell="A1" sqref="A1"/>
    </sheetView>
  </sheetViews>
  <sheetFormatPr baseColWidth="8" defaultRowHeight="15"/>
  <cols>
    <col width="11" customWidth="1" min="1" max="1"/>
    <col width="22" customWidth="1" min="2" max="2"/>
    <col width="14" customWidth="1" min="3" max="3"/>
    <col width="24" customWidth="1" min="4" max="4"/>
    <col width="34" customWidth="1" min="5" max="5"/>
    <col width="18" customWidth="1" min="6" max="6"/>
    <col width="9" customWidth="1" min="7" max="7"/>
    <col width="9" customWidth="1" min="8" max="8"/>
    <col width="10" customWidth="1" min="9" max="9"/>
    <col width="14" customWidth="1" min="10" max="10"/>
    <col width="11" customWidth="1" min="11" max="11"/>
    <col width="34" customWidth="1" min="12" max="12"/>
    <col width="30" customWidth="1" min="13" max="13"/>
    <col width="11" customWidth="1" min="14" max="14"/>
    <col width="11" customWidth="1" min="15" max="15"/>
  </cols>
  <sheetData>
    <row r="1" ht="24" customHeight="1">
      <c r="A1" s="1" t="inlineStr">
        <is>
          <t>様式10　感染症・BCP 研修／訓練 年間ログ</t>
        </is>
      </c>
    </row>
    <row r="2">
      <c r="A2" s="27" t="inlineStr">
        <is>
          <t>※ 1回の実施で複数の要件を満たす場合は、要件ごとに行を分けて（同じ実施日で）記入してください。例：研修と訓練を同日に実施し、内容にBCPを含めたなら4行。90_計算欄の充足判定はこのB列を数えています。</t>
        </is>
      </c>
    </row>
    <row r="3"/>
    <row r="4" ht="54" customHeight="1">
      <c r="A4" s="9" t="inlineStr">
        <is>
          <t>実施日</t>
        </is>
      </c>
      <c r="B4" s="9" t="inlineStr">
        <is>
          <t>区分（プルダウン）</t>
        </is>
      </c>
      <c r="C4" s="9" t="inlineStr">
        <is>
          <t>実施方法</t>
        </is>
      </c>
      <c r="D4" s="9" t="inlineStr">
        <is>
          <t>テーマ</t>
        </is>
      </c>
      <c r="E4" s="9" t="inlineStr">
        <is>
          <t>内容の概要</t>
        </is>
      </c>
      <c r="F4" s="9" t="inlineStr">
        <is>
          <t>講師（内部／外部・氏名）</t>
        </is>
      </c>
      <c r="G4" s="9" t="inlineStr">
        <is>
          <t>対象職員数</t>
        </is>
      </c>
      <c r="H4" s="9" t="inlineStr">
        <is>
          <t>受講者数</t>
        </is>
      </c>
      <c r="I4" s="9" t="inlineStr">
        <is>
          <t>受講率（自動）</t>
        </is>
      </c>
      <c r="J4" s="9" t="inlineStr">
        <is>
          <t>欠席者氏名</t>
        </is>
      </c>
      <c r="K4" s="9" t="inlineStr">
        <is>
          <t>補講実施日</t>
        </is>
      </c>
      <c r="L4" s="9" t="inlineStr">
        <is>
          <t>想定シナリオ・確認した役割分担（訓練の場合）</t>
        </is>
      </c>
      <c r="M4" s="9" t="inlineStr">
        <is>
          <t>出た課題と改善事項</t>
        </is>
      </c>
      <c r="N4" s="9" t="inlineStr">
        <is>
          <t>記録者</t>
        </is>
      </c>
      <c r="O4" s="9" t="inlineStr">
        <is>
          <t>管理者確認</t>
        </is>
      </c>
    </row>
    <row r="5" ht="20" customHeight="1">
      <c r="A5" s="21" t="n"/>
      <c r="B5" s="23" t="n"/>
      <c r="C5" s="23" t="n"/>
      <c r="D5" s="4" t="n"/>
      <c r="E5" s="4" t="n"/>
      <c r="F5" s="23" t="n"/>
      <c r="G5" s="23" t="n"/>
      <c r="H5" s="23" t="n"/>
      <c r="I5" s="35">
        <f>IFERROR(ROUND($H5/$G5,3),"")</f>
        <v/>
      </c>
      <c r="J5" s="23" t="n"/>
      <c r="K5" s="21" t="n"/>
      <c r="L5" s="4" t="n"/>
      <c r="M5" s="4" t="n"/>
      <c r="N5" s="23" t="n"/>
      <c r="O5" s="23" t="n"/>
    </row>
    <row r="6" ht="20" customHeight="1">
      <c r="A6" s="21" t="n"/>
      <c r="B6" s="23" t="n"/>
      <c r="C6" s="23" t="n"/>
      <c r="D6" s="4" t="n"/>
      <c r="E6" s="4" t="n"/>
      <c r="F6" s="23" t="n"/>
      <c r="G6" s="23" t="n"/>
      <c r="H6" s="23" t="n"/>
      <c r="I6" s="35">
        <f>IFERROR(ROUND($H6/$G6,3),"")</f>
        <v/>
      </c>
      <c r="J6" s="23" t="n"/>
      <c r="K6" s="21" t="n"/>
      <c r="L6" s="4" t="n"/>
      <c r="M6" s="4" t="n"/>
      <c r="N6" s="23" t="n"/>
      <c r="O6" s="23" t="n"/>
    </row>
    <row r="7" ht="20" customHeight="1">
      <c r="A7" s="21" t="n"/>
      <c r="B7" s="23" t="n"/>
      <c r="C7" s="23" t="n"/>
      <c r="D7" s="4" t="n"/>
      <c r="E7" s="4" t="n"/>
      <c r="F7" s="23" t="n"/>
      <c r="G7" s="23" t="n"/>
      <c r="H7" s="23" t="n"/>
      <c r="I7" s="35">
        <f>IFERROR(ROUND($H7/$G7,3),"")</f>
        <v/>
      </c>
      <c r="J7" s="23" t="n"/>
      <c r="K7" s="21" t="n"/>
      <c r="L7" s="4" t="n"/>
      <c r="M7" s="4" t="n"/>
      <c r="N7" s="23" t="n"/>
      <c r="O7" s="23" t="n"/>
    </row>
    <row r="8" ht="20" customHeight="1">
      <c r="A8" s="21" t="n"/>
      <c r="B8" s="23" t="n"/>
      <c r="C8" s="23" t="n"/>
      <c r="D8" s="4" t="n"/>
      <c r="E8" s="4" t="n"/>
      <c r="F8" s="23" t="n"/>
      <c r="G8" s="23" t="n"/>
      <c r="H8" s="23" t="n"/>
      <c r="I8" s="35">
        <f>IFERROR(ROUND($H8/$G8,3),"")</f>
        <v/>
      </c>
      <c r="J8" s="23" t="n"/>
      <c r="K8" s="21" t="n"/>
      <c r="L8" s="4" t="n"/>
      <c r="M8" s="4" t="n"/>
      <c r="N8" s="23" t="n"/>
      <c r="O8" s="23" t="n"/>
    </row>
    <row r="9" ht="20" customHeight="1">
      <c r="A9" s="21" t="n"/>
      <c r="B9" s="23" t="n"/>
      <c r="C9" s="23" t="n"/>
      <c r="D9" s="4" t="n"/>
      <c r="E9" s="4" t="n"/>
      <c r="F9" s="23" t="n"/>
      <c r="G9" s="23" t="n"/>
      <c r="H9" s="23" t="n"/>
      <c r="I9" s="35">
        <f>IFERROR(ROUND($H9/$G9,3),"")</f>
        <v/>
      </c>
      <c r="J9" s="23" t="n"/>
      <c r="K9" s="21" t="n"/>
      <c r="L9" s="4" t="n"/>
      <c r="M9" s="4" t="n"/>
      <c r="N9" s="23" t="n"/>
      <c r="O9" s="23" t="n"/>
    </row>
    <row r="10" ht="20" customHeight="1">
      <c r="A10" s="21" t="n"/>
      <c r="B10" s="23" t="n"/>
      <c r="C10" s="23" t="n"/>
      <c r="D10" s="4" t="n"/>
      <c r="E10" s="4" t="n"/>
      <c r="F10" s="23" t="n"/>
      <c r="G10" s="23" t="n"/>
      <c r="H10" s="23" t="n"/>
      <c r="I10" s="35">
        <f>IFERROR(ROUND($H10/$G10,3),"")</f>
        <v/>
      </c>
      <c r="J10" s="23" t="n"/>
      <c r="K10" s="21" t="n"/>
      <c r="L10" s="4" t="n"/>
      <c r="M10" s="4" t="n"/>
      <c r="N10" s="23" t="n"/>
      <c r="O10" s="23" t="n"/>
    </row>
    <row r="11" ht="20" customHeight="1">
      <c r="A11" s="21" t="n"/>
      <c r="B11" s="23" t="n"/>
      <c r="C11" s="23" t="n"/>
      <c r="D11" s="4" t="n"/>
      <c r="E11" s="4" t="n"/>
      <c r="F11" s="23" t="n"/>
      <c r="G11" s="23" t="n"/>
      <c r="H11" s="23" t="n"/>
      <c r="I11" s="35">
        <f>IFERROR(ROUND($H11/$G11,3),"")</f>
        <v/>
      </c>
      <c r="J11" s="23" t="n"/>
      <c r="K11" s="21" t="n"/>
      <c r="L11" s="4" t="n"/>
      <c r="M11" s="4" t="n"/>
      <c r="N11" s="23" t="n"/>
      <c r="O11" s="23" t="n"/>
    </row>
    <row r="12" ht="20" customHeight="1">
      <c r="A12" s="21" t="n"/>
      <c r="B12" s="23" t="n"/>
      <c r="C12" s="23" t="n"/>
      <c r="D12" s="4" t="n"/>
      <c r="E12" s="4" t="n"/>
      <c r="F12" s="23" t="n"/>
      <c r="G12" s="23" t="n"/>
      <c r="H12" s="23" t="n"/>
      <c r="I12" s="35">
        <f>IFERROR(ROUND($H12/$G12,3),"")</f>
        <v/>
      </c>
      <c r="J12" s="23" t="n"/>
      <c r="K12" s="21" t="n"/>
      <c r="L12" s="4" t="n"/>
      <c r="M12" s="4" t="n"/>
      <c r="N12" s="23" t="n"/>
      <c r="O12" s="23" t="n"/>
    </row>
    <row r="13" ht="20" customHeight="1">
      <c r="A13" s="21" t="n"/>
      <c r="B13" s="23" t="n"/>
      <c r="C13" s="23" t="n"/>
      <c r="D13" s="4" t="n"/>
      <c r="E13" s="4" t="n"/>
      <c r="F13" s="23" t="n"/>
      <c r="G13" s="23" t="n"/>
      <c r="H13" s="23" t="n"/>
      <c r="I13" s="35">
        <f>IFERROR(ROUND($H13/$G13,3),"")</f>
        <v/>
      </c>
      <c r="J13" s="23" t="n"/>
      <c r="K13" s="21" t="n"/>
      <c r="L13" s="4" t="n"/>
      <c r="M13" s="4" t="n"/>
      <c r="N13" s="23" t="n"/>
      <c r="O13" s="23" t="n"/>
    </row>
    <row r="14" ht="20" customHeight="1">
      <c r="A14" s="21" t="n"/>
      <c r="B14" s="23" t="n"/>
      <c r="C14" s="23" t="n"/>
      <c r="D14" s="4" t="n"/>
      <c r="E14" s="4" t="n"/>
      <c r="F14" s="23" t="n"/>
      <c r="G14" s="23" t="n"/>
      <c r="H14" s="23" t="n"/>
      <c r="I14" s="35">
        <f>IFERROR(ROUND($H14/$G14,3),"")</f>
        <v/>
      </c>
      <c r="J14" s="23" t="n"/>
      <c r="K14" s="21" t="n"/>
      <c r="L14" s="4" t="n"/>
      <c r="M14" s="4" t="n"/>
      <c r="N14" s="23" t="n"/>
      <c r="O14" s="23" t="n"/>
    </row>
    <row r="15" ht="20" customHeight="1">
      <c r="A15" s="21" t="n"/>
      <c r="B15" s="23" t="n"/>
      <c r="C15" s="23" t="n"/>
      <c r="D15" s="4" t="n"/>
      <c r="E15" s="4" t="n"/>
      <c r="F15" s="23" t="n"/>
      <c r="G15" s="23" t="n"/>
      <c r="H15" s="23" t="n"/>
      <c r="I15" s="35">
        <f>IFERROR(ROUND($H15/$G15,3),"")</f>
        <v/>
      </c>
      <c r="J15" s="23" t="n"/>
      <c r="K15" s="21" t="n"/>
      <c r="L15" s="4" t="n"/>
      <c r="M15" s="4" t="n"/>
      <c r="N15" s="23" t="n"/>
      <c r="O15" s="23" t="n"/>
    </row>
    <row r="16" ht="20" customHeight="1">
      <c r="A16" s="21" t="n"/>
      <c r="B16" s="23" t="n"/>
      <c r="C16" s="23" t="n"/>
      <c r="D16" s="4" t="n"/>
      <c r="E16" s="4" t="n"/>
      <c r="F16" s="23" t="n"/>
      <c r="G16" s="23" t="n"/>
      <c r="H16" s="23" t="n"/>
      <c r="I16" s="35">
        <f>IFERROR(ROUND($H16/$G16,3),"")</f>
        <v/>
      </c>
      <c r="J16" s="23" t="n"/>
      <c r="K16" s="21" t="n"/>
      <c r="L16" s="4" t="n"/>
      <c r="M16" s="4" t="n"/>
      <c r="N16" s="23" t="n"/>
      <c r="O16" s="23" t="n"/>
    </row>
    <row r="17" ht="20" customHeight="1">
      <c r="A17" s="21" t="n"/>
      <c r="B17" s="23" t="n"/>
      <c r="C17" s="23" t="n"/>
      <c r="D17" s="4" t="n"/>
      <c r="E17" s="4" t="n"/>
      <c r="F17" s="23" t="n"/>
      <c r="G17" s="23" t="n"/>
      <c r="H17" s="23" t="n"/>
      <c r="I17" s="35">
        <f>IFERROR(ROUND($H17/$G17,3),"")</f>
        <v/>
      </c>
      <c r="J17" s="23" t="n"/>
      <c r="K17" s="21" t="n"/>
      <c r="L17" s="4" t="n"/>
      <c r="M17" s="4" t="n"/>
      <c r="N17" s="23" t="n"/>
      <c r="O17" s="23" t="n"/>
    </row>
    <row r="18" ht="20" customHeight="1">
      <c r="A18" s="21" t="n"/>
      <c r="B18" s="23" t="n"/>
      <c r="C18" s="23" t="n"/>
      <c r="D18" s="4" t="n"/>
      <c r="E18" s="4" t="n"/>
      <c r="F18" s="23" t="n"/>
      <c r="G18" s="23" t="n"/>
      <c r="H18" s="23" t="n"/>
      <c r="I18" s="35">
        <f>IFERROR(ROUND($H18/$G18,3),"")</f>
        <v/>
      </c>
      <c r="J18" s="23" t="n"/>
      <c r="K18" s="21" t="n"/>
      <c r="L18" s="4" t="n"/>
      <c r="M18" s="4" t="n"/>
      <c r="N18" s="23" t="n"/>
      <c r="O18" s="23" t="n"/>
    </row>
    <row r="19" ht="20" customHeight="1">
      <c r="A19" s="21" t="n"/>
      <c r="B19" s="23" t="n"/>
      <c r="C19" s="23" t="n"/>
      <c r="D19" s="4" t="n"/>
      <c r="E19" s="4" t="n"/>
      <c r="F19" s="23" t="n"/>
      <c r="G19" s="23" t="n"/>
      <c r="H19" s="23" t="n"/>
      <c r="I19" s="35">
        <f>IFERROR(ROUND($H19/$G19,3),"")</f>
        <v/>
      </c>
      <c r="J19" s="23" t="n"/>
      <c r="K19" s="21" t="n"/>
      <c r="L19" s="4" t="n"/>
      <c r="M19" s="4" t="n"/>
      <c r="N19" s="23" t="n"/>
      <c r="O19" s="23" t="n"/>
    </row>
    <row r="20" ht="20" customHeight="1">
      <c r="A20" s="21" t="n"/>
      <c r="B20" s="23" t="n"/>
      <c r="C20" s="23" t="n"/>
      <c r="D20" s="4" t="n"/>
      <c r="E20" s="4" t="n"/>
      <c r="F20" s="23" t="n"/>
      <c r="G20" s="23" t="n"/>
      <c r="H20" s="23" t="n"/>
      <c r="I20" s="35">
        <f>IFERROR(ROUND($H20/$G20,3),"")</f>
        <v/>
      </c>
      <c r="J20" s="23" t="n"/>
      <c r="K20" s="21" t="n"/>
      <c r="L20" s="4" t="n"/>
      <c r="M20" s="4" t="n"/>
      <c r="N20" s="23" t="n"/>
      <c r="O20" s="23" t="n"/>
    </row>
    <row r="21" ht="20" customHeight="1">
      <c r="A21" s="21" t="n"/>
      <c r="B21" s="23" t="n"/>
      <c r="C21" s="23" t="n"/>
      <c r="D21" s="4" t="n"/>
      <c r="E21" s="4" t="n"/>
      <c r="F21" s="23" t="n"/>
      <c r="G21" s="23" t="n"/>
      <c r="H21" s="23" t="n"/>
      <c r="I21" s="35">
        <f>IFERROR(ROUND($H21/$G21,3),"")</f>
        <v/>
      </c>
      <c r="J21" s="23" t="n"/>
      <c r="K21" s="21" t="n"/>
      <c r="L21" s="4" t="n"/>
      <c r="M21" s="4" t="n"/>
      <c r="N21" s="23" t="n"/>
      <c r="O21" s="23" t="n"/>
    </row>
    <row r="22" ht="20" customHeight="1">
      <c r="A22" s="21" t="n"/>
      <c r="B22" s="23" t="n"/>
      <c r="C22" s="23" t="n"/>
      <c r="D22" s="4" t="n"/>
      <c r="E22" s="4" t="n"/>
      <c r="F22" s="23" t="n"/>
      <c r="G22" s="23" t="n"/>
      <c r="H22" s="23" t="n"/>
      <c r="I22" s="35">
        <f>IFERROR(ROUND($H22/$G22,3),"")</f>
        <v/>
      </c>
      <c r="J22" s="23" t="n"/>
      <c r="K22" s="21" t="n"/>
      <c r="L22" s="4" t="n"/>
      <c r="M22" s="4" t="n"/>
      <c r="N22" s="23" t="n"/>
      <c r="O22" s="23" t="n"/>
    </row>
    <row r="23" ht="20" customHeight="1">
      <c r="A23" s="21" t="n"/>
      <c r="B23" s="23" t="n"/>
      <c r="C23" s="23" t="n"/>
      <c r="D23" s="4" t="n"/>
      <c r="E23" s="4" t="n"/>
      <c r="F23" s="23" t="n"/>
      <c r="G23" s="23" t="n"/>
      <c r="H23" s="23" t="n"/>
      <c r="I23" s="35">
        <f>IFERROR(ROUND($H23/$G23,3),"")</f>
        <v/>
      </c>
      <c r="J23" s="23" t="n"/>
      <c r="K23" s="21" t="n"/>
      <c r="L23" s="4" t="n"/>
      <c r="M23" s="4" t="n"/>
      <c r="N23" s="23" t="n"/>
      <c r="O23" s="23" t="n"/>
    </row>
    <row r="24" ht="20" customHeight="1">
      <c r="A24" s="21" t="n"/>
      <c r="B24" s="23" t="n"/>
      <c r="C24" s="23" t="n"/>
      <c r="D24" s="4" t="n"/>
      <c r="E24" s="4" t="n"/>
      <c r="F24" s="23" t="n"/>
      <c r="G24" s="23" t="n"/>
      <c r="H24" s="23" t="n"/>
      <c r="I24" s="35">
        <f>IFERROR(ROUND($H24/$G24,3),"")</f>
        <v/>
      </c>
      <c r="J24" s="23" t="n"/>
      <c r="K24" s="21" t="n"/>
      <c r="L24" s="4" t="n"/>
      <c r="M24" s="4" t="n"/>
      <c r="N24" s="23" t="n"/>
      <c r="O24" s="23" t="n"/>
    </row>
    <row r="25" ht="20" customHeight="1">
      <c r="A25" s="21" t="n"/>
      <c r="B25" s="23" t="n"/>
      <c r="C25" s="23" t="n"/>
      <c r="D25" s="4" t="n"/>
      <c r="E25" s="4" t="n"/>
      <c r="F25" s="23" t="n"/>
      <c r="G25" s="23" t="n"/>
      <c r="H25" s="23" t="n"/>
      <c r="I25" s="35">
        <f>IFERROR(ROUND($H25/$G25,3),"")</f>
        <v/>
      </c>
      <c r="J25" s="23" t="n"/>
      <c r="K25" s="21" t="n"/>
      <c r="L25" s="4" t="n"/>
      <c r="M25" s="4" t="n"/>
      <c r="N25" s="23" t="n"/>
      <c r="O25" s="23" t="n"/>
    </row>
    <row r="26" ht="20" customHeight="1">
      <c r="A26" s="21" t="n"/>
      <c r="B26" s="23" t="n"/>
      <c r="C26" s="23" t="n"/>
      <c r="D26" s="4" t="n"/>
      <c r="E26" s="4" t="n"/>
      <c r="F26" s="23" t="n"/>
      <c r="G26" s="23" t="n"/>
      <c r="H26" s="23" t="n"/>
      <c r="I26" s="35">
        <f>IFERROR(ROUND($H26/$G26,3),"")</f>
        <v/>
      </c>
      <c r="J26" s="23" t="n"/>
      <c r="K26" s="21" t="n"/>
      <c r="L26" s="4" t="n"/>
      <c r="M26" s="4" t="n"/>
      <c r="N26" s="23" t="n"/>
      <c r="O26" s="23" t="n"/>
    </row>
    <row r="27" ht="20" customHeight="1">
      <c r="A27" s="21" t="n"/>
      <c r="B27" s="23" t="n"/>
      <c r="C27" s="23" t="n"/>
      <c r="D27" s="4" t="n"/>
      <c r="E27" s="4" t="n"/>
      <c r="F27" s="23" t="n"/>
      <c r="G27" s="23" t="n"/>
      <c r="H27" s="23" t="n"/>
      <c r="I27" s="35">
        <f>IFERROR(ROUND($H27/$G27,3),"")</f>
        <v/>
      </c>
      <c r="J27" s="23" t="n"/>
      <c r="K27" s="21" t="n"/>
      <c r="L27" s="4" t="n"/>
      <c r="M27" s="4" t="n"/>
      <c r="N27" s="23" t="n"/>
      <c r="O27" s="23" t="n"/>
    </row>
    <row r="28" ht="20" customHeight="1">
      <c r="A28" s="21" t="n"/>
      <c r="B28" s="23" t="n"/>
      <c r="C28" s="23" t="n"/>
      <c r="D28" s="4" t="n"/>
      <c r="E28" s="4" t="n"/>
      <c r="F28" s="23" t="n"/>
      <c r="G28" s="23" t="n"/>
      <c r="H28" s="23" t="n"/>
      <c r="I28" s="35">
        <f>IFERROR(ROUND($H28/$G28,3),"")</f>
        <v/>
      </c>
      <c r="J28" s="23" t="n"/>
      <c r="K28" s="21" t="n"/>
      <c r="L28" s="4" t="n"/>
      <c r="M28" s="4" t="n"/>
      <c r="N28" s="23" t="n"/>
      <c r="O28" s="23" t="n"/>
    </row>
    <row r="29" ht="20" customHeight="1">
      <c r="A29" s="21" t="n"/>
      <c r="B29" s="23" t="n"/>
      <c r="C29" s="23" t="n"/>
      <c r="D29" s="4" t="n"/>
      <c r="E29" s="4" t="n"/>
      <c r="F29" s="23" t="n"/>
      <c r="G29" s="23" t="n"/>
      <c r="H29" s="23" t="n"/>
      <c r="I29" s="35">
        <f>IFERROR(ROUND($H29/$G29,3),"")</f>
        <v/>
      </c>
      <c r="J29" s="23" t="n"/>
      <c r="K29" s="21" t="n"/>
      <c r="L29" s="4" t="n"/>
      <c r="M29" s="4" t="n"/>
      <c r="N29" s="23" t="n"/>
      <c r="O29" s="23" t="n"/>
    </row>
    <row r="30" ht="20" customHeight="1">
      <c r="A30" s="21" t="n"/>
      <c r="B30" s="23" t="n"/>
      <c r="C30" s="23" t="n"/>
      <c r="D30" s="4" t="n"/>
      <c r="E30" s="4" t="n"/>
      <c r="F30" s="23" t="n"/>
      <c r="G30" s="23" t="n"/>
      <c r="H30" s="23" t="n"/>
      <c r="I30" s="35">
        <f>IFERROR(ROUND($H30/$G30,3),"")</f>
        <v/>
      </c>
      <c r="J30" s="23" t="n"/>
      <c r="K30" s="21" t="n"/>
      <c r="L30" s="4" t="n"/>
      <c r="M30" s="4" t="n"/>
      <c r="N30" s="23" t="n"/>
      <c r="O30" s="23" t="n"/>
    </row>
    <row r="31" ht="20" customHeight="1">
      <c r="A31" s="21" t="n"/>
      <c r="B31" s="23" t="n"/>
      <c r="C31" s="23" t="n"/>
      <c r="D31" s="4" t="n"/>
      <c r="E31" s="4" t="n"/>
      <c r="F31" s="23" t="n"/>
      <c r="G31" s="23" t="n"/>
      <c r="H31" s="23" t="n"/>
      <c r="I31" s="35">
        <f>IFERROR(ROUND($H31/$G31,3),"")</f>
        <v/>
      </c>
      <c r="J31" s="23" t="n"/>
      <c r="K31" s="21" t="n"/>
      <c r="L31" s="4" t="n"/>
      <c r="M31" s="4" t="n"/>
      <c r="N31" s="23" t="n"/>
      <c r="O31" s="23" t="n"/>
    </row>
    <row r="32" ht="20" customHeight="1">
      <c r="A32" s="21" t="n"/>
      <c r="B32" s="23" t="n"/>
      <c r="C32" s="23" t="n"/>
      <c r="D32" s="4" t="n"/>
      <c r="E32" s="4" t="n"/>
      <c r="F32" s="23" t="n"/>
      <c r="G32" s="23" t="n"/>
      <c r="H32" s="23" t="n"/>
      <c r="I32" s="35">
        <f>IFERROR(ROUND($H32/$G32,3),"")</f>
        <v/>
      </c>
      <c r="J32" s="23" t="n"/>
      <c r="K32" s="21" t="n"/>
      <c r="L32" s="4" t="n"/>
      <c r="M32" s="4" t="n"/>
      <c r="N32" s="23" t="n"/>
      <c r="O32" s="23" t="n"/>
    </row>
    <row r="33" ht="20" customHeight="1">
      <c r="A33" s="21" t="n"/>
      <c r="B33" s="23" t="n"/>
      <c r="C33" s="23" t="n"/>
      <c r="D33" s="4" t="n"/>
      <c r="E33" s="4" t="n"/>
      <c r="F33" s="23" t="n"/>
      <c r="G33" s="23" t="n"/>
      <c r="H33" s="23" t="n"/>
      <c r="I33" s="35">
        <f>IFERROR(ROUND($H33/$G33,3),"")</f>
        <v/>
      </c>
      <c r="J33" s="23" t="n"/>
      <c r="K33" s="21" t="n"/>
      <c r="L33" s="4" t="n"/>
      <c r="M33" s="4" t="n"/>
      <c r="N33" s="23" t="n"/>
      <c r="O33" s="23" t="n"/>
    </row>
    <row r="34" ht="20" customHeight="1">
      <c r="A34" s="21" t="n"/>
      <c r="B34" s="23" t="n"/>
      <c r="C34" s="23" t="n"/>
      <c r="D34" s="4" t="n"/>
      <c r="E34" s="4" t="n"/>
      <c r="F34" s="23" t="n"/>
      <c r="G34" s="23" t="n"/>
      <c r="H34" s="23" t="n"/>
      <c r="I34" s="35">
        <f>IFERROR(ROUND($H34/$G34,3),"")</f>
        <v/>
      </c>
      <c r="J34" s="23" t="n"/>
      <c r="K34" s="21" t="n"/>
      <c r="L34" s="4" t="n"/>
      <c r="M34" s="4" t="n"/>
      <c r="N34" s="23" t="n"/>
      <c r="O34" s="23" t="n"/>
    </row>
    <row r="35" ht="20" customHeight="1">
      <c r="A35" s="21" t="n"/>
      <c r="B35" s="23" t="n"/>
      <c r="C35" s="23" t="n"/>
      <c r="D35" s="4" t="n"/>
      <c r="E35" s="4" t="n"/>
      <c r="F35" s="23" t="n"/>
      <c r="G35" s="23" t="n"/>
      <c r="H35" s="23" t="n"/>
      <c r="I35" s="35">
        <f>IFERROR(ROUND($H35/$G35,3),"")</f>
        <v/>
      </c>
      <c r="J35" s="23" t="n"/>
      <c r="K35" s="21" t="n"/>
      <c r="L35" s="4" t="n"/>
      <c r="M35" s="4" t="n"/>
      <c r="N35" s="23" t="n"/>
      <c r="O35" s="23" t="n"/>
    </row>
    <row r="36" ht="20" customHeight="1">
      <c r="A36" s="21" t="n"/>
      <c r="B36" s="23" t="n"/>
      <c r="C36" s="23" t="n"/>
      <c r="D36" s="4" t="n"/>
      <c r="E36" s="4" t="n"/>
      <c r="F36" s="23" t="n"/>
      <c r="G36" s="23" t="n"/>
      <c r="H36" s="23" t="n"/>
      <c r="I36" s="35">
        <f>IFERROR(ROUND($H36/$G36,3),"")</f>
        <v/>
      </c>
      <c r="J36" s="23" t="n"/>
      <c r="K36" s="21" t="n"/>
      <c r="L36" s="4" t="n"/>
      <c r="M36" s="4" t="n"/>
      <c r="N36" s="23" t="n"/>
      <c r="O36" s="23" t="n"/>
    </row>
    <row r="37" ht="20" customHeight="1">
      <c r="A37" s="21" t="n"/>
      <c r="B37" s="23" t="n"/>
      <c r="C37" s="23" t="n"/>
      <c r="D37" s="4" t="n"/>
      <c r="E37" s="4" t="n"/>
      <c r="F37" s="23" t="n"/>
      <c r="G37" s="23" t="n"/>
      <c r="H37" s="23" t="n"/>
      <c r="I37" s="35">
        <f>IFERROR(ROUND($H37/$G37,3),"")</f>
        <v/>
      </c>
      <c r="J37" s="23" t="n"/>
      <c r="K37" s="21" t="n"/>
      <c r="L37" s="4" t="n"/>
      <c r="M37" s="4" t="n"/>
      <c r="N37" s="23" t="n"/>
      <c r="O37" s="23" t="n"/>
    </row>
    <row r="38" ht="20" customHeight="1">
      <c r="A38" s="21" t="n"/>
      <c r="B38" s="23" t="n"/>
      <c r="C38" s="23" t="n"/>
      <c r="D38" s="4" t="n"/>
      <c r="E38" s="4" t="n"/>
      <c r="F38" s="23" t="n"/>
      <c r="G38" s="23" t="n"/>
      <c r="H38" s="23" t="n"/>
      <c r="I38" s="35">
        <f>IFERROR(ROUND($H38/$G38,3),"")</f>
        <v/>
      </c>
      <c r="J38" s="23" t="n"/>
      <c r="K38" s="21" t="n"/>
      <c r="L38" s="4" t="n"/>
      <c r="M38" s="4" t="n"/>
      <c r="N38" s="23" t="n"/>
      <c r="O38" s="23" t="n"/>
    </row>
    <row r="39" ht="20" customHeight="1">
      <c r="A39" s="21" t="n"/>
      <c r="B39" s="23" t="n"/>
      <c r="C39" s="23" t="n"/>
      <c r="D39" s="4" t="n"/>
      <c r="E39" s="4" t="n"/>
      <c r="F39" s="23" t="n"/>
      <c r="G39" s="23" t="n"/>
      <c r="H39" s="23" t="n"/>
      <c r="I39" s="35">
        <f>IFERROR(ROUND($H39/$G39,3),"")</f>
        <v/>
      </c>
      <c r="J39" s="23" t="n"/>
      <c r="K39" s="21" t="n"/>
      <c r="L39" s="4" t="n"/>
      <c r="M39" s="4" t="n"/>
      <c r="N39" s="23" t="n"/>
      <c r="O39" s="23" t="n"/>
    </row>
    <row r="40" ht="20" customHeight="1">
      <c r="A40" s="21" t="n"/>
      <c r="B40" s="23" t="n"/>
      <c r="C40" s="23" t="n"/>
      <c r="D40" s="4" t="n"/>
      <c r="E40" s="4" t="n"/>
      <c r="F40" s="23" t="n"/>
      <c r="G40" s="23" t="n"/>
      <c r="H40" s="23" t="n"/>
      <c r="I40" s="35">
        <f>IFERROR(ROUND($H40/$G40,3),"")</f>
        <v/>
      </c>
      <c r="J40" s="23" t="n"/>
      <c r="K40" s="21" t="n"/>
      <c r="L40" s="4" t="n"/>
      <c r="M40" s="4" t="n"/>
      <c r="N40" s="23" t="n"/>
      <c r="O40" s="23" t="n"/>
    </row>
    <row r="41" ht="20" customHeight="1">
      <c r="A41" s="21" t="n"/>
      <c r="B41" s="23" t="n"/>
      <c r="C41" s="23" t="n"/>
      <c r="D41" s="4" t="n"/>
      <c r="E41" s="4" t="n"/>
      <c r="F41" s="23" t="n"/>
      <c r="G41" s="23" t="n"/>
      <c r="H41" s="23" t="n"/>
      <c r="I41" s="35">
        <f>IFERROR(ROUND($H41/$G41,3),"")</f>
        <v/>
      </c>
      <c r="J41" s="23" t="n"/>
      <c r="K41" s="21" t="n"/>
      <c r="L41" s="4" t="n"/>
      <c r="M41" s="4" t="n"/>
      <c r="N41" s="23" t="n"/>
      <c r="O41" s="23" t="n"/>
    </row>
    <row r="42" ht="20" customHeight="1">
      <c r="A42" s="21" t="n"/>
      <c r="B42" s="23" t="n"/>
      <c r="C42" s="23" t="n"/>
      <c r="D42" s="4" t="n"/>
      <c r="E42" s="4" t="n"/>
      <c r="F42" s="23" t="n"/>
      <c r="G42" s="23" t="n"/>
      <c r="H42" s="23" t="n"/>
      <c r="I42" s="35">
        <f>IFERROR(ROUND($H42/$G42,3),"")</f>
        <v/>
      </c>
      <c r="J42" s="23" t="n"/>
      <c r="K42" s="21" t="n"/>
      <c r="L42" s="4" t="n"/>
      <c r="M42" s="4" t="n"/>
      <c r="N42" s="23" t="n"/>
      <c r="O42" s="23" t="n"/>
    </row>
    <row r="43" ht="20" customHeight="1">
      <c r="A43" s="21" t="n"/>
      <c r="B43" s="23" t="n"/>
      <c r="C43" s="23" t="n"/>
      <c r="D43" s="4" t="n"/>
      <c r="E43" s="4" t="n"/>
      <c r="F43" s="23" t="n"/>
      <c r="G43" s="23" t="n"/>
      <c r="H43" s="23" t="n"/>
      <c r="I43" s="35">
        <f>IFERROR(ROUND($H43/$G43,3),"")</f>
        <v/>
      </c>
      <c r="J43" s="23" t="n"/>
      <c r="K43" s="21" t="n"/>
      <c r="L43" s="4" t="n"/>
      <c r="M43" s="4" t="n"/>
      <c r="N43" s="23" t="n"/>
      <c r="O43" s="23" t="n"/>
    </row>
    <row r="44" ht="20" customHeight="1">
      <c r="A44" s="21" t="n"/>
      <c r="B44" s="23" t="n"/>
      <c r="C44" s="23" t="n"/>
      <c r="D44" s="4" t="n"/>
      <c r="E44" s="4" t="n"/>
      <c r="F44" s="23" t="n"/>
      <c r="G44" s="23" t="n"/>
      <c r="H44" s="23" t="n"/>
      <c r="I44" s="35">
        <f>IFERROR(ROUND($H44/$G44,3),"")</f>
        <v/>
      </c>
      <c r="J44" s="23" t="n"/>
      <c r="K44" s="21" t="n"/>
      <c r="L44" s="4" t="n"/>
      <c r="M44" s="4" t="n"/>
      <c r="N44" s="23" t="n"/>
      <c r="O44" s="23" t="n"/>
    </row>
    <row r="45"/>
    <row r="46">
      <c r="A46" s="26" t="inlineStr">
        <is>
          <t>【区分の使い分け】
・感染対策委員会：基準第41条第2項第1号／解釈通知(31)②ア　おおむね3月に1回以上（年4回）
・感染症・食中毒の研修：基準第41条第2項第3号／解釈通知(31)②ウ　年2回以上＋新規採用時
・感染症の訓練：基準第41条第2項第3号／解釈通知(31)②エ　年2回以上
・業務継続計画の研修／訓練：基準第38条の2第2項／解釈通知(28)③④　それぞれ年1回以上。感染症の研修・訓練と一体的に実施して差し支えありません（その場合も行は分けて記入）</t>
        </is>
      </c>
      <c r="B46" s="53" t="n"/>
      <c r="C46" s="53" t="n"/>
      <c r="D46" s="53" t="n"/>
      <c r="E46" s="53" t="n"/>
      <c r="F46" s="53" t="n"/>
      <c r="G46" s="53" t="n"/>
      <c r="H46" s="53" t="n"/>
      <c r="I46" s="53" t="n"/>
      <c r="J46" s="53" t="n"/>
      <c r="K46" s="53" t="n"/>
      <c r="L46" s="53" t="n"/>
      <c r="M46" s="53" t="n"/>
      <c r="N46" s="53" t="n"/>
      <c r="O46" s="54" t="n"/>
    </row>
    <row r="47">
      <c r="A47" s="55" t="n"/>
      <c r="O47" s="56" t="n"/>
    </row>
    <row r="48">
      <c r="A48" s="55" t="n"/>
      <c r="O48" s="56" t="n"/>
    </row>
    <row r="49">
      <c r="A49" s="57" t="n"/>
      <c r="B49" s="58" t="n"/>
      <c r="C49" s="58" t="n"/>
      <c r="D49" s="58" t="n"/>
      <c r="E49" s="58" t="n"/>
      <c r="F49" s="58" t="n"/>
      <c r="G49" s="58" t="n"/>
      <c r="H49" s="58" t="n"/>
      <c r="I49" s="58" t="n"/>
      <c r="J49" s="58" t="n"/>
      <c r="K49" s="58" t="n"/>
      <c r="L49" s="58" t="n"/>
      <c r="M49" s="58" t="n"/>
      <c r="N49" s="58" t="n"/>
      <c r="O49" s="59" t="n"/>
    </row>
  </sheetData>
  <mergeCells count="2">
    <mergeCell ref="A1:O1"/>
    <mergeCell ref="A46:O49"/>
  </mergeCells>
  <dataValidations count="2">
    <dataValidation sqref="B5:B44" showDropDown="0" showInputMessage="0" showErrorMessage="0" allowBlank="1" type="list">
      <formula1>"感染対策委員会,感染症・食中毒の研修,感染症の訓練,業務継続計画の研修,業務継続計画の訓練,新規採用時の感染対策研修"</formula1>
    </dataValidation>
    <dataValidation sqref="C5:C44" showDropDown="0" showInputMessage="0" showErrorMessage="0" allowBlank="1" type="list">
      <formula1>"集合・机上,集合・実地,集合・机上＋実地,オンライン,オンデマンド"</formula1>
    </dataValidation>
  </dataValidations>
  <pageMargins left="0.4" right="0.4" top="0.5" bottom="0.6" header="0.5" footer="0.5"/>
  <pageSetup orientation="landscape" paperSize="9" fitToHeight="0" fitToWidth="1"/>
  <headerFooter>
    <oddHeader/>
    <oddFooter>&amp;L&amp;8 様式10 研修・訓練 年間ログ／最終確認日 2026-08-14／v1.0&amp;R&amp;8 &amp;P / &amp;N</oddFooter>
    <evenHeader/>
    <evenFooter/>
    <firstHeader/>
    <firstFooter/>
  </headerFooter>
</worksheet>
</file>

<file path=xl/worksheets/sheet12.xml><?xml version="1.0" encoding="utf-8"?>
<worksheet xmlns="http://schemas.openxmlformats.org/spreadsheetml/2006/main">
  <sheetPr>
    <outlinePr summaryBelow="1" summaryRight="1"/>
    <pageSetUpPr fitToPage="1"/>
  </sheetPr>
  <dimension ref="A1:H40"/>
  <sheetViews>
    <sheetView workbookViewId="0">
      <selection activeCell="A1" sqref="A1"/>
    </sheetView>
  </sheetViews>
  <sheetFormatPr baseColWidth="8" defaultRowHeight="15"/>
  <cols>
    <col width="12" customWidth="1" min="1" max="1"/>
    <col width="12" customWidth="1" min="2" max="2"/>
    <col width="14" customWidth="1" min="3" max="3"/>
    <col width="14" customWidth="1" min="4" max="4"/>
    <col width="14" customWidth="1" min="5" max="5"/>
    <col width="14" customWidth="1" min="6" max="6"/>
    <col width="14" customWidth="1" min="7" max="7"/>
    <col width="14" customWidth="1" min="8" max="8"/>
  </cols>
  <sheetData>
    <row r="1" ht="24" customHeight="1">
      <c r="A1" s="1" t="inlineStr">
        <is>
          <t>様式10b　感染症・BCP 研修／訓練 実施記録票（1回1枚）</t>
        </is>
      </c>
    </row>
    <row r="2">
      <c r="A2" s="14" t="inlineStr">
        <is>
          <t>※ 記入後、様式10の年間ログにも要件ごとに行を分けて転記してください。</t>
        </is>
      </c>
    </row>
    <row r="3"/>
    <row r="4" ht="20" customHeight="1">
      <c r="A4" s="3" t="inlineStr">
        <is>
          <t>実施日</t>
        </is>
      </c>
      <c r="B4" s="18" t="n"/>
      <c r="C4" s="11" t="n"/>
      <c r="D4" s="17" t="n"/>
      <c r="E4" s="18" t="n"/>
      <c r="F4" s="18" t="n"/>
      <c r="G4" s="18" t="n"/>
      <c r="H4" s="11" t="n"/>
    </row>
    <row r="5" ht="20" customHeight="1">
      <c r="A5" s="3" t="inlineStr">
        <is>
          <t>開始・終了時刻</t>
        </is>
      </c>
      <c r="B5" s="18" t="n"/>
      <c r="C5" s="11" t="n"/>
      <c r="D5" s="4" t="n"/>
      <c r="E5" s="18" t="n"/>
      <c r="F5" s="18" t="n"/>
      <c r="G5" s="18" t="n"/>
      <c r="H5" s="11" t="n"/>
    </row>
    <row r="6" ht="20" customHeight="1">
      <c r="A6" s="3" t="inlineStr">
        <is>
          <t>実施場所</t>
        </is>
      </c>
      <c r="B6" s="18" t="n"/>
      <c r="C6" s="11" t="n"/>
      <c r="D6" s="4" t="n"/>
      <c r="E6" s="18" t="n"/>
      <c r="F6" s="18" t="n"/>
      <c r="G6" s="18" t="n"/>
      <c r="H6" s="11" t="n"/>
    </row>
    <row r="7" ht="20" customHeight="1">
      <c r="A7" s="3" t="inlineStr">
        <is>
          <t>実施方法（集合／オンライン／オンデマンド・机上／実地）</t>
        </is>
      </c>
      <c r="B7" s="18" t="n"/>
      <c r="C7" s="11" t="n"/>
      <c r="D7" s="4" t="n"/>
      <c r="E7" s="18" t="n"/>
      <c r="F7" s="18" t="n"/>
      <c r="G7" s="18" t="n"/>
      <c r="H7" s="11" t="n"/>
    </row>
    <row r="8"/>
    <row r="9" ht="18" customHeight="1">
      <c r="A9" s="8" t="inlineStr">
        <is>
          <t>■ この1回で充足する要件（該当するものすべてにチェック）</t>
        </is>
      </c>
    </row>
    <row r="10" ht="22" customHeight="1">
      <c r="A10" s="23" t="inlineStr">
        <is>
          <t>□</t>
        </is>
      </c>
      <c r="B10" s="7" t="inlineStr">
        <is>
          <t>基準第41条第2項第3号　感染症及び食中毒の予防及びまん延の防止のための研修</t>
        </is>
      </c>
      <c r="C10" s="18" t="n"/>
      <c r="D10" s="18" t="n"/>
      <c r="E10" s="18" t="n"/>
      <c r="F10" s="11" t="n"/>
      <c r="G10" s="32" t="inlineStr">
        <is>
          <t>年2回以上＋新規採用時</t>
        </is>
      </c>
      <c r="H10" s="11" t="n"/>
    </row>
    <row r="11" ht="22" customHeight="1">
      <c r="A11" s="23" t="inlineStr">
        <is>
          <t>□</t>
        </is>
      </c>
      <c r="B11" s="7" t="inlineStr">
        <is>
          <t>基準第41条第2項第3号　感染症の予防及びまん延の防止のための訓練</t>
        </is>
      </c>
      <c r="C11" s="18" t="n"/>
      <c r="D11" s="18" t="n"/>
      <c r="E11" s="18" t="n"/>
      <c r="F11" s="11" t="n"/>
      <c r="G11" s="32" t="inlineStr">
        <is>
          <t>年2回以上</t>
        </is>
      </c>
      <c r="H11" s="11" t="n"/>
    </row>
    <row r="12" ht="22" customHeight="1">
      <c r="A12" s="23" t="inlineStr">
        <is>
          <t>□</t>
        </is>
      </c>
      <c r="B12" s="7" t="inlineStr">
        <is>
          <t>基準第38条の2第2項　業務継続計画についての研修</t>
        </is>
      </c>
      <c r="C12" s="18" t="n"/>
      <c r="D12" s="18" t="n"/>
      <c r="E12" s="18" t="n"/>
      <c r="F12" s="11" t="n"/>
      <c r="G12" s="32" t="inlineStr">
        <is>
          <t>年1回以上</t>
        </is>
      </c>
      <c r="H12" s="11" t="n"/>
    </row>
    <row r="13" ht="22" customHeight="1">
      <c r="A13" s="23" t="inlineStr">
        <is>
          <t>□</t>
        </is>
      </c>
      <c r="B13" s="7" t="inlineStr">
        <is>
          <t>基準第38条の2第2項　業務継続計画についての訓練</t>
        </is>
      </c>
      <c r="C13" s="18" t="n"/>
      <c r="D13" s="18" t="n"/>
      <c r="E13" s="18" t="n"/>
      <c r="F13" s="11" t="n"/>
      <c r="G13" s="32" t="inlineStr">
        <is>
          <t>年1回以上</t>
        </is>
      </c>
      <c r="H13" s="11" t="n"/>
    </row>
    <row r="14" ht="22" customHeight="1">
      <c r="A14" s="23" t="inlineStr">
        <is>
          <t>□</t>
        </is>
      </c>
      <c r="B14" s="7" t="inlineStr">
        <is>
          <t>新規採用時の感染対策研修（解釈通知(31)②ウ）</t>
        </is>
      </c>
      <c r="C14" s="18" t="n"/>
      <c r="D14" s="18" t="n"/>
      <c r="E14" s="18" t="n"/>
      <c r="F14" s="11" t="n"/>
      <c r="G14" s="32" t="inlineStr">
        <is>
          <t>採用者ごと</t>
        </is>
      </c>
      <c r="H14" s="11" t="n"/>
    </row>
    <row r="15">
      <c r="A15" s="27" t="inlineStr">
        <is>
          <t>※ ここにチェックを入れておかないと、実地指導で「感染症の訓練の記録はあるがBCP訓練の記録がない」と扱われます。</t>
        </is>
      </c>
    </row>
    <row r="16"/>
    <row r="17" ht="18" customHeight="1">
      <c r="A17" s="8" t="inlineStr">
        <is>
          <t>■ 内容</t>
        </is>
      </c>
    </row>
    <row r="18" ht="28" customHeight="1">
      <c r="A18" s="3" t="inlineStr">
        <is>
          <t>テーマ</t>
        </is>
      </c>
      <c r="B18" s="18" t="n"/>
      <c r="C18" s="11" t="n"/>
      <c r="D18" s="4" t="n"/>
      <c r="E18" s="18" t="n"/>
      <c r="F18" s="18" t="n"/>
      <c r="G18" s="18" t="n"/>
      <c r="H18" s="11" t="n"/>
    </row>
    <row r="19" ht="28" customHeight="1">
      <c r="A19" s="3" t="inlineStr">
        <is>
          <t>内容の概要（時間配分がわかるように）</t>
        </is>
      </c>
      <c r="B19" s="18" t="n"/>
      <c r="C19" s="11" t="n"/>
      <c r="D19" s="4" t="n"/>
      <c r="E19" s="18" t="n"/>
      <c r="F19" s="18" t="n"/>
      <c r="G19" s="18" t="n"/>
      <c r="H19" s="11" t="n"/>
    </row>
    <row r="20" ht="28" customHeight="1">
      <c r="A20" s="3" t="inlineStr">
        <is>
          <t>使用した資料・教材</t>
        </is>
      </c>
      <c r="B20" s="18" t="n"/>
      <c r="C20" s="11" t="n"/>
      <c r="D20" s="4" t="n"/>
      <c r="E20" s="18" t="n"/>
      <c r="F20" s="18" t="n"/>
      <c r="G20" s="18" t="n"/>
      <c r="H20" s="11" t="n"/>
    </row>
    <row r="21" ht="28" customHeight="1">
      <c r="A21" s="3" t="inlineStr">
        <is>
          <t>講師（内部・外部の別／氏名／所属）</t>
        </is>
      </c>
      <c r="B21" s="18" t="n"/>
      <c r="C21" s="11" t="n"/>
      <c r="D21" s="4" t="n"/>
      <c r="E21" s="18" t="n"/>
      <c r="F21" s="18" t="n"/>
      <c r="G21" s="18" t="n"/>
      <c r="H21" s="11" t="n"/>
    </row>
    <row r="22"/>
    <row r="23" ht="18" customHeight="1">
      <c r="A23" s="8" t="inlineStr">
        <is>
          <t>■ 受講状況</t>
        </is>
      </c>
    </row>
    <row r="24">
      <c r="A24" s="37" t="inlineStr">
        <is>
          <t>対象職員数</t>
        </is>
      </c>
      <c r="B24" s="23" t="n"/>
      <c r="C24" s="37" t="inlineStr">
        <is>
          <t>受講者数</t>
        </is>
      </c>
      <c r="D24" s="23" t="n"/>
      <c r="E24" s="37" t="inlineStr">
        <is>
          <t>受講率（自動）</t>
        </is>
      </c>
      <c r="F24" s="35">
        <f>IFERROR(ROUND($D24/$B24,3),"")</f>
        <v/>
      </c>
      <c r="G24" s="23" t="n"/>
      <c r="H24" s="11" t="n"/>
    </row>
    <row r="25" ht="20" customHeight="1">
      <c r="A25" s="3" t="inlineStr">
        <is>
          <t>欠席者氏名</t>
        </is>
      </c>
      <c r="B25" s="18" t="n"/>
      <c r="C25" s="11" t="n"/>
      <c r="D25" s="4" t="n"/>
      <c r="E25" s="18" t="n"/>
      <c r="F25" s="18" t="n"/>
      <c r="G25" s="18" t="n"/>
      <c r="H25" s="11" t="n"/>
    </row>
    <row r="26" ht="20" customHeight="1">
      <c r="A26" s="3" t="inlineStr">
        <is>
          <t>補講の予定日／実施日</t>
        </is>
      </c>
      <c r="B26" s="18" t="n"/>
      <c r="C26" s="11" t="n"/>
      <c r="D26" s="4" t="n"/>
      <c r="E26" s="18" t="n"/>
      <c r="F26" s="18" t="n"/>
      <c r="G26" s="18" t="n"/>
      <c r="H26" s="11" t="n"/>
    </row>
    <row r="27"/>
    <row r="28" ht="18" customHeight="1">
      <c r="A28" s="8" t="inlineStr">
        <is>
          <t>■ 訓練の場合</t>
        </is>
      </c>
    </row>
    <row r="29" ht="28" customHeight="1">
      <c r="A29" s="3" t="inlineStr">
        <is>
          <t>想定シナリオ</t>
        </is>
      </c>
      <c r="B29" s="18" t="n"/>
      <c r="C29" s="11" t="n"/>
      <c r="D29" s="4" t="n"/>
      <c r="E29" s="18" t="n"/>
      <c r="F29" s="18" t="n"/>
      <c r="G29" s="18" t="n"/>
      <c r="H29" s="11" t="n"/>
    </row>
    <row r="30" ht="28" customHeight="1">
      <c r="A30" s="3" t="inlineStr">
        <is>
          <t>確認した役割分担</t>
        </is>
      </c>
      <c r="B30" s="18" t="n"/>
      <c r="C30" s="11" t="n"/>
      <c r="D30" s="4" t="n"/>
      <c r="E30" s="18" t="n"/>
      <c r="F30" s="18" t="n"/>
      <c r="G30" s="18" t="n"/>
      <c r="H30" s="11" t="n"/>
    </row>
    <row r="31" ht="28" customHeight="1">
      <c r="A31" s="3" t="inlineStr">
        <is>
          <t>実施した演習の内容</t>
        </is>
      </c>
      <c r="B31" s="18" t="n"/>
      <c r="C31" s="11" t="n"/>
      <c r="D31" s="4" t="n"/>
      <c r="E31" s="18" t="n"/>
      <c r="F31" s="18" t="n"/>
      <c r="G31" s="18" t="n"/>
      <c r="H31" s="11" t="n"/>
    </row>
    <row r="32" ht="28" customHeight="1">
      <c r="A32" s="3" t="inlineStr">
        <is>
          <t>出た課題と改善事項</t>
        </is>
      </c>
      <c r="B32" s="18" t="n"/>
      <c r="C32" s="11" t="n"/>
      <c r="D32" s="4" t="n"/>
      <c r="E32" s="18" t="n"/>
      <c r="F32" s="18" t="n"/>
      <c r="G32" s="18" t="n"/>
      <c r="H32" s="11" t="n"/>
    </row>
    <row r="33"/>
    <row r="34" ht="18" customHeight="1">
      <c r="A34" s="8" t="inlineStr">
        <is>
          <t>■ 委託業者（調理・清掃等）への指針の周知</t>
        </is>
      </c>
    </row>
    <row r="35" ht="20" customHeight="1">
      <c r="A35" s="3" t="inlineStr">
        <is>
          <t>実施の有無</t>
        </is>
      </c>
      <c r="B35" s="18" t="n"/>
      <c r="C35" s="11" t="n"/>
      <c r="D35" s="4" t="n"/>
      <c r="E35" s="18" t="n"/>
      <c r="F35" s="18" t="n"/>
      <c r="G35" s="18" t="n"/>
      <c r="H35" s="11" t="n"/>
    </row>
    <row r="36" ht="20" customHeight="1">
      <c r="A36" s="3" t="inlineStr">
        <is>
          <t>対象事業者名</t>
        </is>
      </c>
      <c r="B36" s="18" t="n"/>
      <c r="C36" s="11" t="n"/>
      <c r="D36" s="4" t="n"/>
      <c r="E36" s="18" t="n"/>
      <c r="F36" s="18" t="n"/>
      <c r="G36" s="18" t="n"/>
      <c r="H36" s="11" t="n"/>
    </row>
    <row r="37" ht="20" customHeight="1">
      <c r="A37" s="3" t="inlineStr">
        <is>
          <t>方法・日付</t>
        </is>
      </c>
      <c r="B37" s="18" t="n"/>
      <c r="C37" s="11" t="n"/>
      <c r="D37" s="4" t="n"/>
      <c r="E37" s="18" t="n"/>
      <c r="F37" s="18" t="n"/>
      <c r="G37" s="18" t="n"/>
      <c r="H37" s="11" t="n"/>
    </row>
    <row r="38"/>
    <row r="39" ht="20" customHeight="1">
      <c r="A39" s="3" t="inlineStr">
        <is>
          <t>記録者</t>
        </is>
      </c>
      <c r="B39" s="18" t="n"/>
      <c r="C39" s="11" t="n"/>
      <c r="D39" s="4" t="n"/>
      <c r="E39" s="18" t="n"/>
      <c r="F39" s="18" t="n"/>
      <c r="G39" s="18" t="n"/>
      <c r="H39" s="11" t="n"/>
    </row>
    <row r="40" ht="20" customHeight="1">
      <c r="A40" s="3" t="inlineStr">
        <is>
          <t>管理者確認</t>
        </is>
      </c>
      <c r="B40" s="18" t="n"/>
      <c r="C40" s="11" t="n"/>
      <c r="D40" s="4" t="n"/>
      <c r="E40" s="18" t="n"/>
      <c r="F40" s="18" t="n"/>
      <c r="G40" s="18" t="n"/>
      <c r="H40" s="11" t="n"/>
    </row>
  </sheetData>
  <mergeCells count="56">
    <mergeCell ref="A9:H9"/>
    <mergeCell ref="A25:C25"/>
    <mergeCell ref="D35:H35"/>
    <mergeCell ref="G12:H12"/>
    <mergeCell ref="D20:H20"/>
    <mergeCell ref="A15:H15"/>
    <mergeCell ref="A37:C37"/>
    <mergeCell ref="G11:H11"/>
    <mergeCell ref="D19:H19"/>
    <mergeCell ref="A18:C18"/>
    <mergeCell ref="A21:C21"/>
    <mergeCell ref="D31:H31"/>
    <mergeCell ref="A1:H1"/>
    <mergeCell ref="D40:H40"/>
    <mergeCell ref="A26:C26"/>
    <mergeCell ref="D36:H36"/>
    <mergeCell ref="B12:F12"/>
    <mergeCell ref="D21:H21"/>
    <mergeCell ref="D6:H6"/>
    <mergeCell ref="A5:C5"/>
    <mergeCell ref="A32:C32"/>
    <mergeCell ref="G10:H10"/>
    <mergeCell ref="B11:F11"/>
    <mergeCell ref="G13:H13"/>
    <mergeCell ref="B14:F14"/>
    <mergeCell ref="A4:C4"/>
    <mergeCell ref="A29:C29"/>
    <mergeCell ref="A20:C20"/>
    <mergeCell ref="D32:H32"/>
    <mergeCell ref="B13:F13"/>
    <mergeCell ref="A35:C35"/>
    <mergeCell ref="D7:H7"/>
    <mergeCell ref="A19:C19"/>
    <mergeCell ref="G24:H24"/>
    <mergeCell ref="B10:F10"/>
    <mergeCell ref="A31:C31"/>
    <mergeCell ref="A40:C40"/>
    <mergeCell ref="D37:H37"/>
    <mergeCell ref="G14:H14"/>
    <mergeCell ref="A30:C30"/>
    <mergeCell ref="A39:C39"/>
    <mergeCell ref="D4:H4"/>
    <mergeCell ref="A23:H23"/>
    <mergeCell ref="D18:H18"/>
    <mergeCell ref="A17:H17"/>
    <mergeCell ref="D30:H30"/>
    <mergeCell ref="D25:H25"/>
    <mergeCell ref="A36:C36"/>
    <mergeCell ref="D39:H39"/>
    <mergeCell ref="A6:C6"/>
    <mergeCell ref="A28:H28"/>
    <mergeCell ref="D29:H29"/>
    <mergeCell ref="D5:H5"/>
    <mergeCell ref="A7:C7"/>
    <mergeCell ref="D26:H26"/>
    <mergeCell ref="A34:H34"/>
  </mergeCells>
  <pageMargins left="0.4" right="0.4" top="0.5" bottom="0.6" header="0.5" footer="0.5"/>
  <pageSetup orientation="portrait" paperSize="9" fitToHeight="0" fitToWidth="1"/>
  <headerFooter>
    <oddHeader/>
    <oddFooter>&amp;L&amp;8 様式10b 研修・訓練 実施記録票／最終確認日 2026-08-14／v1.0&amp;R&amp;8 &amp;P / &amp;N</oddFooter>
    <evenHeader/>
    <evenFooter/>
    <firstHeader/>
    <firstFooter/>
  </headerFooter>
</worksheet>
</file>

<file path=xl/worksheets/sheet13.xml><?xml version="1.0" encoding="utf-8"?>
<worksheet xmlns="http://schemas.openxmlformats.org/spreadsheetml/2006/main">
  <sheetPr>
    <outlinePr summaryBelow="1" summaryRight="1"/>
    <pageSetUpPr fitToPage="1"/>
  </sheetPr>
  <dimension ref="A1:P44"/>
  <sheetViews>
    <sheetView workbookViewId="0">
      <pane xSplit="1" ySplit="2" topLeftCell="B3" activePane="bottomRight" state="frozen"/>
      <selection pane="topRight" activeCell="A1" sqref="A1"/>
      <selection pane="bottomLeft" activeCell="A1" sqref="A1"/>
      <selection pane="bottomRight" activeCell="A1" sqref="A1"/>
    </sheetView>
  </sheetViews>
  <sheetFormatPr baseColWidth="8" defaultRowHeight="15"/>
  <cols>
    <col width="13" customWidth="1" min="1" max="1"/>
    <col width="14" customWidth="1" min="2" max="2"/>
    <col width="10" customWidth="1" min="3" max="3"/>
    <col width="11" customWidth="1" min="4" max="4"/>
    <col width="12"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2" customWidth="1" min="13" max="13"/>
    <col width="14" customWidth="1" min="14" max="14"/>
    <col width="24" customWidth="1" min="15" max="15"/>
    <col width="18" customWidth="1" min="16" max="16"/>
  </cols>
  <sheetData>
    <row r="1" ht="34" customHeight="1">
      <c r="A1" s="1" t="inlineStr">
        <is>
          <t>様式11　職員名簿・研修受講管理表</t>
        </is>
      </c>
      <c r="D1" s="20" t="inlineStr">
        <is>
          <t>常勤職員が勤務すべき1月あたりの時間数 →</t>
        </is>
      </c>
      <c r="E1" s="23" t="n">
        <v>168</v>
      </c>
      <c r="F1" s="14" t="inlineStr">
        <is>
          <t>時間／月（自事業所の就業規則に合わせて入力）</t>
        </is>
      </c>
      <c r="G1" s="63" t="inlineStr">
        <is>
          <t>※ F列は研修受講率を重みづけするための勤務時間比（当月の勤務時間÷E1）です。E1には自事業所の就業規則上の常勤所定時間（例：週40時間×4週＝160時間）を入れてください。指定通所基準の人員配置基準でいう常勤換算とは算定方法が異なるため、人員配置基準の確認には使わないでください。</t>
        </is>
      </c>
    </row>
    <row r="2" ht="42" customHeight="1">
      <c r="A2" s="9" t="inlineStr">
        <is>
          <t>氏名</t>
        </is>
      </c>
      <c r="B2" s="9" t="inlineStr">
        <is>
          <t>職種</t>
        </is>
      </c>
      <c r="C2" s="9" t="inlineStr">
        <is>
          <t>雇用形態</t>
        </is>
      </c>
      <c r="D2" s="9" t="inlineStr">
        <is>
          <t>採用日</t>
        </is>
      </c>
      <c r="E2" s="9" t="inlineStr">
        <is>
          <t>当月の勤務時間</t>
        </is>
      </c>
      <c r="F2" s="9" t="inlineStr">
        <is>
          <t>勤務時間比（自動）</t>
        </is>
      </c>
      <c r="G2" s="9" t="inlineStr">
        <is>
          <t>感染症研修①</t>
        </is>
      </c>
      <c r="H2" s="9" t="inlineStr">
        <is>
          <t>感染症研修②</t>
        </is>
      </c>
      <c r="I2" s="9" t="inlineStr">
        <is>
          <t>感染症訓練①</t>
        </is>
      </c>
      <c r="J2" s="9" t="inlineStr">
        <is>
          <t>感染症訓練②</t>
        </is>
      </c>
      <c r="K2" s="9" t="inlineStr">
        <is>
          <t>BCP研修</t>
        </is>
      </c>
      <c r="L2" s="9" t="inlineStr">
        <is>
          <t>BCP訓練</t>
        </is>
      </c>
      <c r="M2" s="9" t="inlineStr">
        <is>
          <t>未受講件数（自動）</t>
        </is>
      </c>
      <c r="N2" s="9" t="inlineStr">
        <is>
          <t>新規採用時研修（受講日）</t>
        </is>
      </c>
      <c r="O2" s="9" t="inlineStr">
        <is>
          <t>アラート（自動）</t>
        </is>
      </c>
      <c r="P2" s="9" t="inlineStr">
        <is>
          <t>備考</t>
        </is>
      </c>
    </row>
    <row r="3" ht="17" customHeight="1">
      <c r="A3" s="23" t="n"/>
      <c r="B3" s="23" t="n"/>
      <c r="C3" s="23" t="n"/>
      <c r="D3" s="21" t="n"/>
      <c r="E3" s="23" t="n"/>
      <c r="F3" s="24">
        <f>IF($E3="","",IFERROR(ROUND($E3/$E$1,2),0))</f>
        <v/>
      </c>
      <c r="G3" s="21" t="n"/>
      <c r="H3" s="21" t="n"/>
      <c r="I3" s="21" t="n"/>
      <c r="J3" s="21" t="n"/>
      <c r="K3" s="21" t="n"/>
      <c r="L3" s="21" t="n"/>
      <c r="M3" s="24">
        <f>IF($A3="","",COUNTBLANK($G3:$L3))</f>
        <v/>
      </c>
      <c r="N3" s="21" t="n"/>
      <c r="O3" s="6">
        <f>IF($A3="","",IF(AND($D3&lt;&gt;"",$D3&gt;='90_計算欄'!$J$18,$N3=""),"新規採用時研修が未実施です",IF($M3&gt;0,"未受講 "&amp;$M3&amp;"件","")))</f>
        <v/>
      </c>
      <c r="P3" s="4" t="n"/>
    </row>
    <row r="4" ht="17" customHeight="1">
      <c r="A4" s="23" t="n"/>
      <c r="B4" s="23" t="n"/>
      <c r="C4" s="23" t="n"/>
      <c r="D4" s="21" t="n"/>
      <c r="E4" s="23" t="n"/>
      <c r="F4" s="24">
        <f>IF($E4="","",IFERROR(ROUND($E4/$E$1,2),0))</f>
        <v/>
      </c>
      <c r="G4" s="21" t="n"/>
      <c r="H4" s="21" t="n"/>
      <c r="I4" s="21" t="n"/>
      <c r="J4" s="21" t="n"/>
      <c r="K4" s="21" t="n"/>
      <c r="L4" s="21" t="n"/>
      <c r="M4" s="24">
        <f>IF($A4="","",COUNTBLANK($G4:$L4))</f>
        <v/>
      </c>
      <c r="N4" s="21" t="n"/>
      <c r="O4" s="6">
        <f>IF($A4="","",IF(AND($D4&lt;&gt;"",$D4&gt;='90_計算欄'!$J$18,$N4=""),"新規採用時研修が未実施です",IF($M4&gt;0,"未受講 "&amp;$M4&amp;"件","")))</f>
        <v/>
      </c>
      <c r="P4" s="4" t="n"/>
    </row>
    <row r="5" ht="17" customHeight="1">
      <c r="A5" s="23" t="n"/>
      <c r="B5" s="23" t="n"/>
      <c r="C5" s="23" t="n"/>
      <c r="D5" s="21" t="n"/>
      <c r="E5" s="23" t="n"/>
      <c r="F5" s="24">
        <f>IF($E5="","",IFERROR(ROUND($E5/$E$1,2),0))</f>
        <v/>
      </c>
      <c r="G5" s="21" t="n"/>
      <c r="H5" s="21" t="n"/>
      <c r="I5" s="21" t="n"/>
      <c r="J5" s="21" t="n"/>
      <c r="K5" s="21" t="n"/>
      <c r="L5" s="21" t="n"/>
      <c r="M5" s="24">
        <f>IF($A5="","",COUNTBLANK($G5:$L5))</f>
        <v/>
      </c>
      <c r="N5" s="21" t="n"/>
      <c r="O5" s="6">
        <f>IF($A5="","",IF(AND($D5&lt;&gt;"",$D5&gt;='90_計算欄'!$J$18,$N5=""),"新規採用時研修が未実施です",IF($M5&gt;0,"未受講 "&amp;$M5&amp;"件","")))</f>
        <v/>
      </c>
      <c r="P5" s="4" t="n"/>
    </row>
    <row r="6" ht="17" customHeight="1">
      <c r="A6" s="23" t="n"/>
      <c r="B6" s="23" t="n"/>
      <c r="C6" s="23" t="n"/>
      <c r="D6" s="21" t="n"/>
      <c r="E6" s="23" t="n"/>
      <c r="F6" s="24">
        <f>IF($E6="","",IFERROR(ROUND($E6/$E$1,2),0))</f>
        <v/>
      </c>
      <c r="G6" s="21" t="n"/>
      <c r="H6" s="21" t="n"/>
      <c r="I6" s="21" t="n"/>
      <c r="J6" s="21" t="n"/>
      <c r="K6" s="21" t="n"/>
      <c r="L6" s="21" t="n"/>
      <c r="M6" s="24">
        <f>IF($A6="","",COUNTBLANK($G6:$L6))</f>
        <v/>
      </c>
      <c r="N6" s="21" t="n"/>
      <c r="O6" s="6">
        <f>IF($A6="","",IF(AND($D6&lt;&gt;"",$D6&gt;='90_計算欄'!$J$18,$N6=""),"新規採用時研修が未実施です",IF($M6&gt;0,"未受講 "&amp;$M6&amp;"件","")))</f>
        <v/>
      </c>
      <c r="P6" s="4" t="n"/>
    </row>
    <row r="7" ht="17" customHeight="1">
      <c r="A7" s="23" t="n"/>
      <c r="B7" s="23" t="n"/>
      <c r="C7" s="23" t="n"/>
      <c r="D7" s="21" t="n"/>
      <c r="E7" s="23" t="n"/>
      <c r="F7" s="24">
        <f>IF($E7="","",IFERROR(ROUND($E7/$E$1,2),0))</f>
        <v/>
      </c>
      <c r="G7" s="21" t="n"/>
      <c r="H7" s="21" t="n"/>
      <c r="I7" s="21" t="n"/>
      <c r="J7" s="21" t="n"/>
      <c r="K7" s="21" t="n"/>
      <c r="L7" s="21" t="n"/>
      <c r="M7" s="24">
        <f>IF($A7="","",COUNTBLANK($G7:$L7))</f>
        <v/>
      </c>
      <c r="N7" s="21" t="n"/>
      <c r="O7" s="6">
        <f>IF($A7="","",IF(AND($D7&lt;&gt;"",$D7&gt;='90_計算欄'!$J$18,$N7=""),"新規採用時研修が未実施です",IF($M7&gt;0,"未受講 "&amp;$M7&amp;"件","")))</f>
        <v/>
      </c>
      <c r="P7" s="4" t="n"/>
    </row>
    <row r="8" ht="17" customHeight="1">
      <c r="A8" s="23" t="n"/>
      <c r="B8" s="23" t="n"/>
      <c r="C8" s="23" t="n"/>
      <c r="D8" s="21" t="n"/>
      <c r="E8" s="23" t="n"/>
      <c r="F8" s="24">
        <f>IF($E8="","",IFERROR(ROUND($E8/$E$1,2),0))</f>
        <v/>
      </c>
      <c r="G8" s="21" t="n"/>
      <c r="H8" s="21" t="n"/>
      <c r="I8" s="21" t="n"/>
      <c r="J8" s="21" t="n"/>
      <c r="K8" s="21" t="n"/>
      <c r="L8" s="21" t="n"/>
      <c r="M8" s="24">
        <f>IF($A8="","",COUNTBLANK($G8:$L8))</f>
        <v/>
      </c>
      <c r="N8" s="21" t="n"/>
      <c r="O8" s="6">
        <f>IF($A8="","",IF(AND($D8&lt;&gt;"",$D8&gt;='90_計算欄'!$J$18,$N8=""),"新規採用時研修が未実施です",IF($M8&gt;0,"未受講 "&amp;$M8&amp;"件","")))</f>
        <v/>
      </c>
      <c r="P8" s="4" t="n"/>
    </row>
    <row r="9" ht="17" customHeight="1">
      <c r="A9" s="23" t="n"/>
      <c r="B9" s="23" t="n"/>
      <c r="C9" s="23" t="n"/>
      <c r="D9" s="21" t="n"/>
      <c r="E9" s="23" t="n"/>
      <c r="F9" s="24">
        <f>IF($E9="","",IFERROR(ROUND($E9/$E$1,2),0))</f>
        <v/>
      </c>
      <c r="G9" s="21" t="n"/>
      <c r="H9" s="21" t="n"/>
      <c r="I9" s="21" t="n"/>
      <c r="J9" s="21" t="n"/>
      <c r="K9" s="21" t="n"/>
      <c r="L9" s="21" t="n"/>
      <c r="M9" s="24">
        <f>IF($A9="","",COUNTBLANK($G9:$L9))</f>
        <v/>
      </c>
      <c r="N9" s="21" t="n"/>
      <c r="O9" s="6">
        <f>IF($A9="","",IF(AND($D9&lt;&gt;"",$D9&gt;='90_計算欄'!$J$18,$N9=""),"新規採用時研修が未実施です",IF($M9&gt;0,"未受講 "&amp;$M9&amp;"件","")))</f>
        <v/>
      </c>
      <c r="P9" s="4" t="n"/>
    </row>
    <row r="10" ht="17" customHeight="1">
      <c r="A10" s="23" t="n"/>
      <c r="B10" s="23" t="n"/>
      <c r="C10" s="23" t="n"/>
      <c r="D10" s="21" t="n"/>
      <c r="E10" s="23" t="n"/>
      <c r="F10" s="24">
        <f>IF($E10="","",IFERROR(ROUND($E10/$E$1,2),0))</f>
        <v/>
      </c>
      <c r="G10" s="21" t="n"/>
      <c r="H10" s="21" t="n"/>
      <c r="I10" s="21" t="n"/>
      <c r="J10" s="21" t="n"/>
      <c r="K10" s="21" t="n"/>
      <c r="L10" s="21" t="n"/>
      <c r="M10" s="24">
        <f>IF($A10="","",COUNTBLANK($G10:$L10))</f>
        <v/>
      </c>
      <c r="N10" s="21" t="n"/>
      <c r="O10" s="6">
        <f>IF($A10="","",IF(AND($D10&lt;&gt;"",$D10&gt;='90_計算欄'!$J$18,$N10=""),"新規採用時研修が未実施です",IF($M10&gt;0,"未受講 "&amp;$M10&amp;"件","")))</f>
        <v/>
      </c>
      <c r="P10" s="4" t="n"/>
    </row>
    <row r="11" ht="17" customHeight="1">
      <c r="A11" s="23" t="n"/>
      <c r="B11" s="23" t="n"/>
      <c r="C11" s="23" t="n"/>
      <c r="D11" s="21" t="n"/>
      <c r="E11" s="23" t="n"/>
      <c r="F11" s="24">
        <f>IF($E11="","",IFERROR(ROUND($E11/$E$1,2),0))</f>
        <v/>
      </c>
      <c r="G11" s="21" t="n"/>
      <c r="H11" s="21" t="n"/>
      <c r="I11" s="21" t="n"/>
      <c r="J11" s="21" t="n"/>
      <c r="K11" s="21" t="n"/>
      <c r="L11" s="21" t="n"/>
      <c r="M11" s="24">
        <f>IF($A11="","",COUNTBLANK($G11:$L11))</f>
        <v/>
      </c>
      <c r="N11" s="21" t="n"/>
      <c r="O11" s="6">
        <f>IF($A11="","",IF(AND($D11&lt;&gt;"",$D11&gt;='90_計算欄'!$J$18,$N11=""),"新規採用時研修が未実施です",IF($M11&gt;0,"未受講 "&amp;$M11&amp;"件","")))</f>
        <v/>
      </c>
      <c r="P11" s="4" t="n"/>
    </row>
    <row r="12" ht="17" customHeight="1">
      <c r="A12" s="23" t="n"/>
      <c r="B12" s="23" t="n"/>
      <c r="C12" s="23" t="n"/>
      <c r="D12" s="21" t="n"/>
      <c r="E12" s="23" t="n"/>
      <c r="F12" s="24">
        <f>IF($E12="","",IFERROR(ROUND($E12/$E$1,2),0))</f>
        <v/>
      </c>
      <c r="G12" s="21" t="n"/>
      <c r="H12" s="21" t="n"/>
      <c r="I12" s="21" t="n"/>
      <c r="J12" s="21" t="n"/>
      <c r="K12" s="21" t="n"/>
      <c r="L12" s="21" t="n"/>
      <c r="M12" s="24">
        <f>IF($A12="","",COUNTBLANK($G12:$L12))</f>
        <v/>
      </c>
      <c r="N12" s="21" t="n"/>
      <c r="O12" s="6">
        <f>IF($A12="","",IF(AND($D12&lt;&gt;"",$D12&gt;='90_計算欄'!$J$18,$N12=""),"新規採用時研修が未実施です",IF($M12&gt;0,"未受講 "&amp;$M12&amp;"件","")))</f>
        <v/>
      </c>
      <c r="P12" s="4" t="n"/>
    </row>
    <row r="13" ht="17" customHeight="1">
      <c r="A13" s="23" t="n"/>
      <c r="B13" s="23" t="n"/>
      <c r="C13" s="23" t="n"/>
      <c r="D13" s="21" t="n"/>
      <c r="E13" s="23" t="n"/>
      <c r="F13" s="24">
        <f>IF($E13="","",IFERROR(ROUND($E13/$E$1,2),0))</f>
        <v/>
      </c>
      <c r="G13" s="21" t="n"/>
      <c r="H13" s="21" t="n"/>
      <c r="I13" s="21" t="n"/>
      <c r="J13" s="21" t="n"/>
      <c r="K13" s="21" t="n"/>
      <c r="L13" s="21" t="n"/>
      <c r="M13" s="24">
        <f>IF($A13="","",COUNTBLANK($G13:$L13))</f>
        <v/>
      </c>
      <c r="N13" s="21" t="n"/>
      <c r="O13" s="6">
        <f>IF($A13="","",IF(AND($D13&lt;&gt;"",$D13&gt;='90_計算欄'!$J$18,$N13=""),"新規採用時研修が未実施です",IF($M13&gt;0,"未受講 "&amp;$M13&amp;"件","")))</f>
        <v/>
      </c>
      <c r="P13" s="4" t="n"/>
    </row>
    <row r="14" ht="17" customHeight="1">
      <c r="A14" s="23" t="n"/>
      <c r="B14" s="23" t="n"/>
      <c r="C14" s="23" t="n"/>
      <c r="D14" s="21" t="n"/>
      <c r="E14" s="23" t="n"/>
      <c r="F14" s="24">
        <f>IF($E14="","",IFERROR(ROUND($E14/$E$1,2),0))</f>
        <v/>
      </c>
      <c r="G14" s="21" t="n"/>
      <c r="H14" s="21" t="n"/>
      <c r="I14" s="21" t="n"/>
      <c r="J14" s="21" t="n"/>
      <c r="K14" s="21" t="n"/>
      <c r="L14" s="21" t="n"/>
      <c r="M14" s="24">
        <f>IF($A14="","",COUNTBLANK($G14:$L14))</f>
        <v/>
      </c>
      <c r="N14" s="21" t="n"/>
      <c r="O14" s="6">
        <f>IF($A14="","",IF(AND($D14&lt;&gt;"",$D14&gt;='90_計算欄'!$J$18,$N14=""),"新規採用時研修が未実施です",IF($M14&gt;0,"未受講 "&amp;$M14&amp;"件","")))</f>
        <v/>
      </c>
      <c r="P14" s="4" t="n"/>
    </row>
    <row r="15" ht="17" customHeight="1">
      <c r="A15" s="23" t="n"/>
      <c r="B15" s="23" t="n"/>
      <c r="C15" s="23" t="n"/>
      <c r="D15" s="21" t="n"/>
      <c r="E15" s="23" t="n"/>
      <c r="F15" s="24">
        <f>IF($E15="","",IFERROR(ROUND($E15/$E$1,2),0))</f>
        <v/>
      </c>
      <c r="G15" s="21" t="n"/>
      <c r="H15" s="21" t="n"/>
      <c r="I15" s="21" t="n"/>
      <c r="J15" s="21" t="n"/>
      <c r="K15" s="21" t="n"/>
      <c r="L15" s="21" t="n"/>
      <c r="M15" s="24">
        <f>IF($A15="","",COUNTBLANK($G15:$L15))</f>
        <v/>
      </c>
      <c r="N15" s="21" t="n"/>
      <c r="O15" s="6">
        <f>IF($A15="","",IF(AND($D15&lt;&gt;"",$D15&gt;='90_計算欄'!$J$18,$N15=""),"新規採用時研修が未実施です",IF($M15&gt;0,"未受講 "&amp;$M15&amp;"件","")))</f>
        <v/>
      </c>
      <c r="P15" s="4" t="n"/>
    </row>
    <row r="16" ht="17" customHeight="1">
      <c r="A16" s="23" t="n"/>
      <c r="B16" s="23" t="n"/>
      <c r="C16" s="23" t="n"/>
      <c r="D16" s="21" t="n"/>
      <c r="E16" s="23" t="n"/>
      <c r="F16" s="24">
        <f>IF($E16="","",IFERROR(ROUND($E16/$E$1,2),0))</f>
        <v/>
      </c>
      <c r="G16" s="21" t="n"/>
      <c r="H16" s="21" t="n"/>
      <c r="I16" s="21" t="n"/>
      <c r="J16" s="21" t="n"/>
      <c r="K16" s="21" t="n"/>
      <c r="L16" s="21" t="n"/>
      <c r="M16" s="24">
        <f>IF($A16="","",COUNTBLANK($G16:$L16))</f>
        <v/>
      </c>
      <c r="N16" s="21" t="n"/>
      <c r="O16" s="6">
        <f>IF($A16="","",IF(AND($D16&lt;&gt;"",$D16&gt;='90_計算欄'!$J$18,$N16=""),"新規採用時研修が未実施です",IF($M16&gt;0,"未受講 "&amp;$M16&amp;"件","")))</f>
        <v/>
      </c>
      <c r="P16" s="4" t="n"/>
    </row>
    <row r="17" ht="17" customHeight="1">
      <c r="A17" s="23" t="n"/>
      <c r="B17" s="23" t="n"/>
      <c r="C17" s="23" t="n"/>
      <c r="D17" s="21" t="n"/>
      <c r="E17" s="23" t="n"/>
      <c r="F17" s="24">
        <f>IF($E17="","",IFERROR(ROUND($E17/$E$1,2),0))</f>
        <v/>
      </c>
      <c r="G17" s="21" t="n"/>
      <c r="H17" s="21" t="n"/>
      <c r="I17" s="21" t="n"/>
      <c r="J17" s="21" t="n"/>
      <c r="K17" s="21" t="n"/>
      <c r="L17" s="21" t="n"/>
      <c r="M17" s="24">
        <f>IF($A17="","",COUNTBLANK($G17:$L17))</f>
        <v/>
      </c>
      <c r="N17" s="21" t="n"/>
      <c r="O17" s="6">
        <f>IF($A17="","",IF(AND($D17&lt;&gt;"",$D17&gt;='90_計算欄'!$J$18,$N17=""),"新規採用時研修が未実施です",IF($M17&gt;0,"未受講 "&amp;$M17&amp;"件","")))</f>
        <v/>
      </c>
      <c r="P17" s="4" t="n"/>
    </row>
    <row r="18" ht="17" customHeight="1">
      <c r="A18" s="23" t="n"/>
      <c r="B18" s="23" t="n"/>
      <c r="C18" s="23" t="n"/>
      <c r="D18" s="21" t="n"/>
      <c r="E18" s="23" t="n"/>
      <c r="F18" s="24">
        <f>IF($E18="","",IFERROR(ROUND($E18/$E$1,2),0))</f>
        <v/>
      </c>
      <c r="G18" s="21" t="n"/>
      <c r="H18" s="21" t="n"/>
      <c r="I18" s="21" t="n"/>
      <c r="J18" s="21" t="n"/>
      <c r="K18" s="21" t="n"/>
      <c r="L18" s="21" t="n"/>
      <c r="M18" s="24">
        <f>IF($A18="","",COUNTBLANK($G18:$L18))</f>
        <v/>
      </c>
      <c r="N18" s="21" t="n"/>
      <c r="O18" s="6">
        <f>IF($A18="","",IF(AND($D18&lt;&gt;"",$D18&gt;='90_計算欄'!$J$18,$N18=""),"新規採用時研修が未実施です",IF($M18&gt;0,"未受講 "&amp;$M18&amp;"件","")))</f>
        <v/>
      </c>
      <c r="P18" s="4" t="n"/>
    </row>
    <row r="19" ht="17" customHeight="1">
      <c r="A19" s="23" t="n"/>
      <c r="B19" s="23" t="n"/>
      <c r="C19" s="23" t="n"/>
      <c r="D19" s="21" t="n"/>
      <c r="E19" s="23" t="n"/>
      <c r="F19" s="24">
        <f>IF($E19="","",IFERROR(ROUND($E19/$E$1,2),0))</f>
        <v/>
      </c>
      <c r="G19" s="21" t="n"/>
      <c r="H19" s="21" t="n"/>
      <c r="I19" s="21" t="n"/>
      <c r="J19" s="21" t="n"/>
      <c r="K19" s="21" t="n"/>
      <c r="L19" s="21" t="n"/>
      <c r="M19" s="24">
        <f>IF($A19="","",COUNTBLANK($G19:$L19))</f>
        <v/>
      </c>
      <c r="N19" s="21" t="n"/>
      <c r="O19" s="6">
        <f>IF($A19="","",IF(AND($D19&lt;&gt;"",$D19&gt;='90_計算欄'!$J$18,$N19=""),"新規採用時研修が未実施です",IF($M19&gt;0,"未受講 "&amp;$M19&amp;"件","")))</f>
        <v/>
      </c>
      <c r="P19" s="4" t="n"/>
    </row>
    <row r="20" ht="17" customHeight="1">
      <c r="A20" s="23" t="n"/>
      <c r="B20" s="23" t="n"/>
      <c r="C20" s="23" t="n"/>
      <c r="D20" s="21" t="n"/>
      <c r="E20" s="23" t="n"/>
      <c r="F20" s="24">
        <f>IF($E20="","",IFERROR(ROUND($E20/$E$1,2),0))</f>
        <v/>
      </c>
      <c r="G20" s="21" t="n"/>
      <c r="H20" s="21" t="n"/>
      <c r="I20" s="21" t="n"/>
      <c r="J20" s="21" t="n"/>
      <c r="K20" s="21" t="n"/>
      <c r="L20" s="21" t="n"/>
      <c r="M20" s="24">
        <f>IF($A20="","",COUNTBLANK($G20:$L20))</f>
        <v/>
      </c>
      <c r="N20" s="21" t="n"/>
      <c r="O20" s="6">
        <f>IF($A20="","",IF(AND($D20&lt;&gt;"",$D20&gt;='90_計算欄'!$J$18,$N20=""),"新規採用時研修が未実施です",IF($M20&gt;0,"未受講 "&amp;$M20&amp;"件","")))</f>
        <v/>
      </c>
      <c r="P20" s="4" t="n"/>
    </row>
    <row r="21" ht="17" customHeight="1">
      <c r="A21" s="23" t="n"/>
      <c r="B21" s="23" t="n"/>
      <c r="C21" s="23" t="n"/>
      <c r="D21" s="21" t="n"/>
      <c r="E21" s="23" t="n"/>
      <c r="F21" s="24">
        <f>IF($E21="","",IFERROR(ROUND($E21/$E$1,2),0))</f>
        <v/>
      </c>
      <c r="G21" s="21" t="n"/>
      <c r="H21" s="21" t="n"/>
      <c r="I21" s="21" t="n"/>
      <c r="J21" s="21" t="n"/>
      <c r="K21" s="21" t="n"/>
      <c r="L21" s="21" t="n"/>
      <c r="M21" s="24">
        <f>IF($A21="","",COUNTBLANK($G21:$L21))</f>
        <v/>
      </c>
      <c r="N21" s="21" t="n"/>
      <c r="O21" s="6">
        <f>IF($A21="","",IF(AND($D21&lt;&gt;"",$D21&gt;='90_計算欄'!$J$18,$N21=""),"新規採用時研修が未実施です",IF($M21&gt;0,"未受講 "&amp;$M21&amp;"件","")))</f>
        <v/>
      </c>
      <c r="P21" s="4" t="n"/>
    </row>
    <row r="22" ht="17" customHeight="1">
      <c r="A22" s="23" t="n"/>
      <c r="B22" s="23" t="n"/>
      <c r="C22" s="23" t="n"/>
      <c r="D22" s="21" t="n"/>
      <c r="E22" s="23" t="n"/>
      <c r="F22" s="24">
        <f>IF($E22="","",IFERROR(ROUND($E22/$E$1,2),0))</f>
        <v/>
      </c>
      <c r="G22" s="21" t="n"/>
      <c r="H22" s="21" t="n"/>
      <c r="I22" s="21" t="n"/>
      <c r="J22" s="21" t="n"/>
      <c r="K22" s="21" t="n"/>
      <c r="L22" s="21" t="n"/>
      <c r="M22" s="24">
        <f>IF($A22="","",COUNTBLANK($G22:$L22))</f>
        <v/>
      </c>
      <c r="N22" s="21" t="n"/>
      <c r="O22" s="6">
        <f>IF($A22="","",IF(AND($D22&lt;&gt;"",$D22&gt;='90_計算欄'!$J$18,$N22=""),"新規採用時研修が未実施です",IF($M22&gt;0,"未受講 "&amp;$M22&amp;"件","")))</f>
        <v/>
      </c>
      <c r="P22" s="4" t="n"/>
    </row>
    <row r="23" ht="17" customHeight="1">
      <c r="A23" s="23" t="n"/>
      <c r="B23" s="23" t="n"/>
      <c r="C23" s="23" t="n"/>
      <c r="D23" s="21" t="n"/>
      <c r="E23" s="23" t="n"/>
      <c r="F23" s="24">
        <f>IF($E23="","",IFERROR(ROUND($E23/$E$1,2),0))</f>
        <v/>
      </c>
      <c r="G23" s="21" t="n"/>
      <c r="H23" s="21" t="n"/>
      <c r="I23" s="21" t="n"/>
      <c r="J23" s="21" t="n"/>
      <c r="K23" s="21" t="n"/>
      <c r="L23" s="21" t="n"/>
      <c r="M23" s="24">
        <f>IF($A23="","",COUNTBLANK($G23:$L23))</f>
        <v/>
      </c>
      <c r="N23" s="21" t="n"/>
      <c r="O23" s="6">
        <f>IF($A23="","",IF(AND($D23&lt;&gt;"",$D23&gt;='90_計算欄'!$J$18,$N23=""),"新規採用時研修が未実施です",IF($M23&gt;0,"未受講 "&amp;$M23&amp;"件","")))</f>
        <v/>
      </c>
      <c r="P23" s="4" t="n"/>
    </row>
    <row r="24" ht="17" customHeight="1">
      <c r="A24" s="23" t="n"/>
      <c r="B24" s="23" t="n"/>
      <c r="C24" s="23" t="n"/>
      <c r="D24" s="21" t="n"/>
      <c r="E24" s="23" t="n"/>
      <c r="F24" s="24">
        <f>IF($E24="","",IFERROR(ROUND($E24/$E$1,2),0))</f>
        <v/>
      </c>
      <c r="G24" s="21" t="n"/>
      <c r="H24" s="21" t="n"/>
      <c r="I24" s="21" t="n"/>
      <c r="J24" s="21" t="n"/>
      <c r="K24" s="21" t="n"/>
      <c r="L24" s="21" t="n"/>
      <c r="M24" s="24">
        <f>IF($A24="","",COUNTBLANK($G24:$L24))</f>
        <v/>
      </c>
      <c r="N24" s="21" t="n"/>
      <c r="O24" s="6">
        <f>IF($A24="","",IF(AND($D24&lt;&gt;"",$D24&gt;='90_計算欄'!$J$18,$N24=""),"新規採用時研修が未実施です",IF($M24&gt;0,"未受講 "&amp;$M24&amp;"件","")))</f>
        <v/>
      </c>
      <c r="P24" s="4" t="n"/>
    </row>
    <row r="25" ht="17" customHeight="1">
      <c r="A25" s="23" t="n"/>
      <c r="B25" s="23" t="n"/>
      <c r="C25" s="23" t="n"/>
      <c r="D25" s="21" t="n"/>
      <c r="E25" s="23" t="n"/>
      <c r="F25" s="24">
        <f>IF($E25="","",IFERROR(ROUND($E25/$E$1,2),0))</f>
        <v/>
      </c>
      <c r="G25" s="21" t="n"/>
      <c r="H25" s="21" t="n"/>
      <c r="I25" s="21" t="n"/>
      <c r="J25" s="21" t="n"/>
      <c r="K25" s="21" t="n"/>
      <c r="L25" s="21" t="n"/>
      <c r="M25" s="24">
        <f>IF($A25="","",COUNTBLANK($G25:$L25))</f>
        <v/>
      </c>
      <c r="N25" s="21" t="n"/>
      <c r="O25" s="6">
        <f>IF($A25="","",IF(AND($D25&lt;&gt;"",$D25&gt;='90_計算欄'!$J$18,$N25=""),"新規採用時研修が未実施です",IF($M25&gt;0,"未受講 "&amp;$M25&amp;"件","")))</f>
        <v/>
      </c>
      <c r="P25" s="4" t="n"/>
    </row>
    <row r="26" ht="17" customHeight="1">
      <c r="A26" s="23" t="n"/>
      <c r="B26" s="23" t="n"/>
      <c r="C26" s="23" t="n"/>
      <c r="D26" s="21" t="n"/>
      <c r="E26" s="23" t="n"/>
      <c r="F26" s="24">
        <f>IF($E26="","",IFERROR(ROUND($E26/$E$1,2),0))</f>
        <v/>
      </c>
      <c r="G26" s="21" t="n"/>
      <c r="H26" s="21" t="n"/>
      <c r="I26" s="21" t="n"/>
      <c r="J26" s="21" t="n"/>
      <c r="K26" s="21" t="n"/>
      <c r="L26" s="21" t="n"/>
      <c r="M26" s="24">
        <f>IF($A26="","",COUNTBLANK($G26:$L26))</f>
        <v/>
      </c>
      <c r="N26" s="21" t="n"/>
      <c r="O26" s="6">
        <f>IF($A26="","",IF(AND($D26&lt;&gt;"",$D26&gt;='90_計算欄'!$J$18,$N26=""),"新規採用時研修が未実施です",IF($M26&gt;0,"未受講 "&amp;$M26&amp;"件","")))</f>
        <v/>
      </c>
      <c r="P26" s="4" t="n"/>
    </row>
    <row r="27" ht="17" customHeight="1">
      <c r="A27" s="23" t="n"/>
      <c r="B27" s="23" t="n"/>
      <c r="C27" s="23" t="n"/>
      <c r="D27" s="21" t="n"/>
      <c r="E27" s="23" t="n"/>
      <c r="F27" s="24">
        <f>IF($E27="","",IFERROR(ROUND($E27/$E$1,2),0))</f>
        <v/>
      </c>
      <c r="G27" s="21" t="n"/>
      <c r="H27" s="21" t="n"/>
      <c r="I27" s="21" t="n"/>
      <c r="J27" s="21" t="n"/>
      <c r="K27" s="21" t="n"/>
      <c r="L27" s="21" t="n"/>
      <c r="M27" s="24">
        <f>IF($A27="","",COUNTBLANK($G27:$L27))</f>
        <v/>
      </c>
      <c r="N27" s="21" t="n"/>
      <c r="O27" s="6">
        <f>IF($A27="","",IF(AND($D27&lt;&gt;"",$D27&gt;='90_計算欄'!$J$18,$N27=""),"新規採用時研修が未実施です",IF($M27&gt;0,"未受講 "&amp;$M27&amp;"件","")))</f>
        <v/>
      </c>
      <c r="P27" s="4" t="n"/>
    </row>
    <row r="28" ht="17" customHeight="1">
      <c r="A28" s="23" t="n"/>
      <c r="B28" s="23" t="n"/>
      <c r="C28" s="23" t="n"/>
      <c r="D28" s="21" t="n"/>
      <c r="E28" s="23" t="n"/>
      <c r="F28" s="24">
        <f>IF($E28="","",IFERROR(ROUND($E28/$E$1,2),0))</f>
        <v/>
      </c>
      <c r="G28" s="21" t="n"/>
      <c r="H28" s="21" t="n"/>
      <c r="I28" s="21" t="n"/>
      <c r="J28" s="21" t="n"/>
      <c r="K28" s="21" t="n"/>
      <c r="L28" s="21" t="n"/>
      <c r="M28" s="24">
        <f>IF($A28="","",COUNTBLANK($G28:$L28))</f>
        <v/>
      </c>
      <c r="N28" s="21" t="n"/>
      <c r="O28" s="6">
        <f>IF($A28="","",IF(AND($D28&lt;&gt;"",$D28&gt;='90_計算欄'!$J$18,$N28=""),"新規採用時研修が未実施です",IF($M28&gt;0,"未受講 "&amp;$M28&amp;"件","")))</f>
        <v/>
      </c>
      <c r="P28" s="4" t="n"/>
    </row>
    <row r="29" ht="17" customHeight="1">
      <c r="A29" s="23" t="n"/>
      <c r="B29" s="23" t="n"/>
      <c r="C29" s="23" t="n"/>
      <c r="D29" s="21" t="n"/>
      <c r="E29" s="23" t="n"/>
      <c r="F29" s="24">
        <f>IF($E29="","",IFERROR(ROUND($E29/$E$1,2),0))</f>
        <v/>
      </c>
      <c r="G29" s="21" t="n"/>
      <c r="H29" s="21" t="n"/>
      <c r="I29" s="21" t="n"/>
      <c r="J29" s="21" t="n"/>
      <c r="K29" s="21" t="n"/>
      <c r="L29" s="21" t="n"/>
      <c r="M29" s="24">
        <f>IF($A29="","",COUNTBLANK($G29:$L29))</f>
        <v/>
      </c>
      <c r="N29" s="21" t="n"/>
      <c r="O29" s="6">
        <f>IF($A29="","",IF(AND($D29&lt;&gt;"",$D29&gt;='90_計算欄'!$J$18,$N29=""),"新規採用時研修が未実施です",IF($M29&gt;0,"未受講 "&amp;$M29&amp;"件","")))</f>
        <v/>
      </c>
      <c r="P29" s="4" t="n"/>
    </row>
    <row r="30" ht="17" customHeight="1">
      <c r="A30" s="23" t="n"/>
      <c r="B30" s="23" t="n"/>
      <c r="C30" s="23" t="n"/>
      <c r="D30" s="21" t="n"/>
      <c r="E30" s="23" t="n"/>
      <c r="F30" s="24">
        <f>IF($E30="","",IFERROR(ROUND($E30/$E$1,2),0))</f>
        <v/>
      </c>
      <c r="G30" s="21" t="n"/>
      <c r="H30" s="21" t="n"/>
      <c r="I30" s="21" t="n"/>
      <c r="J30" s="21" t="n"/>
      <c r="K30" s="21" t="n"/>
      <c r="L30" s="21" t="n"/>
      <c r="M30" s="24">
        <f>IF($A30="","",COUNTBLANK($G30:$L30))</f>
        <v/>
      </c>
      <c r="N30" s="21" t="n"/>
      <c r="O30" s="6">
        <f>IF($A30="","",IF(AND($D30&lt;&gt;"",$D30&gt;='90_計算欄'!$J$18,$N30=""),"新規採用時研修が未実施です",IF($M30&gt;0,"未受講 "&amp;$M30&amp;"件","")))</f>
        <v/>
      </c>
      <c r="P30" s="4" t="n"/>
    </row>
    <row r="31" ht="17" customHeight="1">
      <c r="A31" s="23" t="n"/>
      <c r="B31" s="23" t="n"/>
      <c r="C31" s="23" t="n"/>
      <c r="D31" s="21" t="n"/>
      <c r="E31" s="23" t="n"/>
      <c r="F31" s="24">
        <f>IF($E31="","",IFERROR(ROUND($E31/$E$1,2),0))</f>
        <v/>
      </c>
      <c r="G31" s="21" t="n"/>
      <c r="H31" s="21" t="n"/>
      <c r="I31" s="21" t="n"/>
      <c r="J31" s="21" t="n"/>
      <c r="K31" s="21" t="n"/>
      <c r="L31" s="21" t="n"/>
      <c r="M31" s="24">
        <f>IF($A31="","",COUNTBLANK($G31:$L31))</f>
        <v/>
      </c>
      <c r="N31" s="21" t="n"/>
      <c r="O31" s="6">
        <f>IF($A31="","",IF(AND($D31&lt;&gt;"",$D31&gt;='90_計算欄'!$J$18,$N31=""),"新規採用時研修が未実施です",IF($M31&gt;0,"未受講 "&amp;$M31&amp;"件","")))</f>
        <v/>
      </c>
      <c r="P31" s="4" t="n"/>
    </row>
    <row r="32" ht="17" customHeight="1">
      <c r="A32" s="23" t="n"/>
      <c r="B32" s="23" t="n"/>
      <c r="C32" s="23" t="n"/>
      <c r="D32" s="21" t="n"/>
      <c r="E32" s="23" t="n"/>
      <c r="F32" s="24">
        <f>IF($E32="","",IFERROR(ROUND($E32/$E$1,2),0))</f>
        <v/>
      </c>
      <c r="G32" s="21" t="n"/>
      <c r="H32" s="21" t="n"/>
      <c r="I32" s="21" t="n"/>
      <c r="J32" s="21" t="n"/>
      <c r="K32" s="21" t="n"/>
      <c r="L32" s="21" t="n"/>
      <c r="M32" s="24">
        <f>IF($A32="","",COUNTBLANK($G32:$L32))</f>
        <v/>
      </c>
      <c r="N32" s="21" t="n"/>
      <c r="O32" s="6">
        <f>IF($A32="","",IF(AND($D32&lt;&gt;"",$D32&gt;='90_計算欄'!$J$18,$N32=""),"新規採用時研修が未実施です",IF($M32&gt;0,"未受講 "&amp;$M32&amp;"件","")))</f>
        <v/>
      </c>
      <c r="P32" s="4" t="n"/>
    </row>
    <row r="33" ht="17" customHeight="1">
      <c r="A33" s="23" t="n"/>
      <c r="B33" s="23" t="n"/>
      <c r="C33" s="23" t="n"/>
      <c r="D33" s="21" t="n"/>
      <c r="E33" s="23" t="n"/>
      <c r="F33" s="24">
        <f>IF($E33="","",IFERROR(ROUND($E33/$E$1,2),0))</f>
        <v/>
      </c>
      <c r="G33" s="21" t="n"/>
      <c r="H33" s="21" t="n"/>
      <c r="I33" s="21" t="n"/>
      <c r="J33" s="21" t="n"/>
      <c r="K33" s="21" t="n"/>
      <c r="L33" s="21" t="n"/>
      <c r="M33" s="24">
        <f>IF($A33="","",COUNTBLANK($G33:$L33))</f>
        <v/>
      </c>
      <c r="N33" s="21" t="n"/>
      <c r="O33" s="6">
        <f>IF($A33="","",IF(AND($D33&lt;&gt;"",$D33&gt;='90_計算欄'!$J$18,$N33=""),"新規採用時研修が未実施です",IF($M33&gt;0,"未受講 "&amp;$M33&amp;"件","")))</f>
        <v/>
      </c>
      <c r="P33" s="4" t="n"/>
    </row>
    <row r="34" ht="17" customHeight="1">
      <c r="A34" s="23" t="n"/>
      <c r="B34" s="23" t="n"/>
      <c r="C34" s="23" t="n"/>
      <c r="D34" s="21" t="n"/>
      <c r="E34" s="23" t="n"/>
      <c r="F34" s="24">
        <f>IF($E34="","",IFERROR(ROUND($E34/$E$1,2),0))</f>
        <v/>
      </c>
      <c r="G34" s="21" t="n"/>
      <c r="H34" s="21" t="n"/>
      <c r="I34" s="21" t="n"/>
      <c r="J34" s="21" t="n"/>
      <c r="K34" s="21" t="n"/>
      <c r="L34" s="21" t="n"/>
      <c r="M34" s="24">
        <f>IF($A34="","",COUNTBLANK($G34:$L34))</f>
        <v/>
      </c>
      <c r="N34" s="21" t="n"/>
      <c r="O34" s="6">
        <f>IF($A34="","",IF(AND($D34&lt;&gt;"",$D34&gt;='90_計算欄'!$J$18,$N34=""),"新規採用時研修が未実施です",IF($M34&gt;0,"未受講 "&amp;$M34&amp;"件","")))</f>
        <v/>
      </c>
      <c r="P34" s="4" t="n"/>
    </row>
    <row r="35" ht="17" customHeight="1">
      <c r="A35" s="23" t="n"/>
      <c r="B35" s="23" t="n"/>
      <c r="C35" s="23" t="n"/>
      <c r="D35" s="21" t="n"/>
      <c r="E35" s="23" t="n"/>
      <c r="F35" s="24">
        <f>IF($E35="","",IFERROR(ROUND($E35/$E$1,2),0))</f>
        <v/>
      </c>
      <c r="G35" s="21" t="n"/>
      <c r="H35" s="21" t="n"/>
      <c r="I35" s="21" t="n"/>
      <c r="J35" s="21" t="n"/>
      <c r="K35" s="21" t="n"/>
      <c r="L35" s="21" t="n"/>
      <c r="M35" s="24">
        <f>IF($A35="","",COUNTBLANK($G35:$L35))</f>
        <v/>
      </c>
      <c r="N35" s="21" t="n"/>
      <c r="O35" s="6">
        <f>IF($A35="","",IF(AND($D35&lt;&gt;"",$D35&gt;='90_計算欄'!$J$18,$N35=""),"新規採用時研修が未実施です",IF($M35&gt;0,"未受講 "&amp;$M35&amp;"件","")))</f>
        <v/>
      </c>
      <c r="P35" s="4" t="n"/>
    </row>
    <row r="36" ht="17" customHeight="1">
      <c r="A36" s="23" t="n"/>
      <c r="B36" s="23" t="n"/>
      <c r="C36" s="23" t="n"/>
      <c r="D36" s="21" t="n"/>
      <c r="E36" s="23" t="n"/>
      <c r="F36" s="24">
        <f>IF($E36="","",IFERROR(ROUND($E36/$E$1,2),0))</f>
        <v/>
      </c>
      <c r="G36" s="21" t="n"/>
      <c r="H36" s="21" t="n"/>
      <c r="I36" s="21" t="n"/>
      <c r="J36" s="21" t="n"/>
      <c r="K36" s="21" t="n"/>
      <c r="L36" s="21" t="n"/>
      <c r="M36" s="24">
        <f>IF($A36="","",COUNTBLANK($G36:$L36))</f>
        <v/>
      </c>
      <c r="N36" s="21" t="n"/>
      <c r="O36" s="6">
        <f>IF($A36="","",IF(AND($D36&lt;&gt;"",$D36&gt;='90_計算欄'!$J$18,$N36=""),"新規採用時研修が未実施です",IF($M36&gt;0,"未受講 "&amp;$M36&amp;"件","")))</f>
        <v/>
      </c>
      <c r="P36" s="4" t="n"/>
    </row>
    <row r="37" ht="17" customHeight="1">
      <c r="A37" s="23" t="n"/>
      <c r="B37" s="23" t="n"/>
      <c r="C37" s="23" t="n"/>
      <c r="D37" s="21" t="n"/>
      <c r="E37" s="23" t="n"/>
      <c r="F37" s="24">
        <f>IF($E37="","",IFERROR(ROUND($E37/$E$1,2),0))</f>
        <v/>
      </c>
      <c r="G37" s="21" t="n"/>
      <c r="H37" s="21" t="n"/>
      <c r="I37" s="21" t="n"/>
      <c r="J37" s="21" t="n"/>
      <c r="K37" s="21" t="n"/>
      <c r="L37" s="21" t="n"/>
      <c r="M37" s="24">
        <f>IF($A37="","",COUNTBLANK($G37:$L37))</f>
        <v/>
      </c>
      <c r="N37" s="21" t="n"/>
      <c r="O37" s="6">
        <f>IF($A37="","",IF(AND($D37&lt;&gt;"",$D37&gt;='90_計算欄'!$J$18,$N37=""),"新規採用時研修が未実施です",IF($M37&gt;0,"未受講 "&amp;$M37&amp;"件","")))</f>
        <v/>
      </c>
      <c r="P37" s="4" t="n"/>
    </row>
    <row r="38" ht="17" customHeight="1">
      <c r="A38" s="23" t="n"/>
      <c r="B38" s="23" t="n"/>
      <c r="C38" s="23" t="n"/>
      <c r="D38" s="21" t="n"/>
      <c r="E38" s="23" t="n"/>
      <c r="F38" s="24">
        <f>IF($E38="","",IFERROR(ROUND($E38/$E$1,2),0))</f>
        <v/>
      </c>
      <c r="G38" s="21" t="n"/>
      <c r="H38" s="21" t="n"/>
      <c r="I38" s="21" t="n"/>
      <c r="J38" s="21" t="n"/>
      <c r="K38" s="21" t="n"/>
      <c r="L38" s="21" t="n"/>
      <c r="M38" s="24">
        <f>IF($A38="","",COUNTBLANK($G38:$L38))</f>
        <v/>
      </c>
      <c r="N38" s="21" t="n"/>
      <c r="O38" s="6">
        <f>IF($A38="","",IF(AND($D38&lt;&gt;"",$D38&gt;='90_計算欄'!$J$18,$N38=""),"新規採用時研修が未実施です",IF($M38&gt;0,"未受講 "&amp;$M38&amp;"件","")))</f>
        <v/>
      </c>
      <c r="P38" s="4" t="n"/>
    </row>
    <row r="39" ht="17" customHeight="1">
      <c r="A39" s="23" t="n"/>
      <c r="B39" s="23" t="n"/>
      <c r="C39" s="23" t="n"/>
      <c r="D39" s="21" t="n"/>
      <c r="E39" s="23" t="n"/>
      <c r="F39" s="24">
        <f>IF($E39="","",IFERROR(ROUND($E39/$E$1,2),0))</f>
        <v/>
      </c>
      <c r="G39" s="21" t="n"/>
      <c r="H39" s="21" t="n"/>
      <c r="I39" s="21" t="n"/>
      <c r="J39" s="21" t="n"/>
      <c r="K39" s="21" t="n"/>
      <c r="L39" s="21" t="n"/>
      <c r="M39" s="24">
        <f>IF($A39="","",COUNTBLANK($G39:$L39))</f>
        <v/>
      </c>
      <c r="N39" s="21" t="n"/>
      <c r="O39" s="6">
        <f>IF($A39="","",IF(AND($D39&lt;&gt;"",$D39&gt;='90_計算欄'!$J$18,$N39=""),"新規採用時研修が未実施です",IF($M39&gt;0,"未受講 "&amp;$M39&amp;"件","")))</f>
        <v/>
      </c>
      <c r="P39" s="4" t="n"/>
    </row>
    <row r="40" ht="17" customHeight="1">
      <c r="A40" s="23" t="n"/>
      <c r="B40" s="23" t="n"/>
      <c r="C40" s="23" t="n"/>
      <c r="D40" s="21" t="n"/>
      <c r="E40" s="23" t="n"/>
      <c r="F40" s="24">
        <f>IF($E40="","",IFERROR(ROUND($E40/$E$1,2),0))</f>
        <v/>
      </c>
      <c r="G40" s="21" t="n"/>
      <c r="H40" s="21" t="n"/>
      <c r="I40" s="21" t="n"/>
      <c r="J40" s="21" t="n"/>
      <c r="K40" s="21" t="n"/>
      <c r="L40" s="21" t="n"/>
      <c r="M40" s="24">
        <f>IF($A40="","",COUNTBLANK($G40:$L40))</f>
        <v/>
      </c>
      <c r="N40" s="21" t="n"/>
      <c r="O40" s="6">
        <f>IF($A40="","",IF(AND($D40&lt;&gt;"",$D40&gt;='90_計算欄'!$J$18,$N40=""),"新規採用時研修が未実施です",IF($M40&gt;0,"未受講 "&amp;$M40&amp;"件","")))</f>
        <v/>
      </c>
      <c r="P40" s="4" t="n"/>
    </row>
    <row r="41" ht="17" customHeight="1">
      <c r="A41" s="23" t="n"/>
      <c r="B41" s="23" t="n"/>
      <c r="C41" s="23" t="n"/>
      <c r="D41" s="21" t="n"/>
      <c r="E41" s="23" t="n"/>
      <c r="F41" s="24">
        <f>IF($E41="","",IFERROR(ROUND($E41/$E$1,2),0))</f>
        <v/>
      </c>
      <c r="G41" s="21" t="n"/>
      <c r="H41" s="21" t="n"/>
      <c r="I41" s="21" t="n"/>
      <c r="J41" s="21" t="n"/>
      <c r="K41" s="21" t="n"/>
      <c r="L41" s="21" t="n"/>
      <c r="M41" s="24">
        <f>IF($A41="","",COUNTBLANK($G41:$L41))</f>
        <v/>
      </c>
      <c r="N41" s="21" t="n"/>
      <c r="O41" s="6">
        <f>IF($A41="","",IF(AND($D41&lt;&gt;"",$D41&gt;='90_計算欄'!$J$18,$N41=""),"新規採用時研修が未実施です",IF($M41&gt;0,"未受講 "&amp;$M41&amp;"件","")))</f>
        <v/>
      </c>
      <c r="P41" s="4" t="n"/>
    </row>
    <row r="42" ht="17" customHeight="1">
      <c r="A42" s="23" t="n"/>
      <c r="B42" s="23" t="n"/>
      <c r="C42" s="23" t="n"/>
      <c r="D42" s="21" t="n"/>
      <c r="E42" s="23" t="n"/>
      <c r="F42" s="24">
        <f>IF($E42="","",IFERROR(ROUND($E42/$E$1,2),0))</f>
        <v/>
      </c>
      <c r="G42" s="21" t="n"/>
      <c r="H42" s="21" t="n"/>
      <c r="I42" s="21" t="n"/>
      <c r="J42" s="21" t="n"/>
      <c r="K42" s="21" t="n"/>
      <c r="L42" s="21" t="n"/>
      <c r="M42" s="24">
        <f>IF($A42="","",COUNTBLANK($G42:$L42))</f>
        <v/>
      </c>
      <c r="N42" s="21" t="n"/>
      <c r="O42" s="6">
        <f>IF($A42="","",IF(AND($D42&lt;&gt;"",$D42&gt;='90_計算欄'!$J$18,$N42=""),"新規採用時研修が未実施です",IF($M42&gt;0,"未受講 "&amp;$M42&amp;"件","")))</f>
        <v/>
      </c>
      <c r="P42" s="4" t="n"/>
    </row>
    <row r="43">
      <c r="A43" s="37" t="inlineStr">
        <is>
          <t>合計・受講率</t>
        </is>
      </c>
      <c r="B43" s="18" t="n"/>
      <c r="C43" s="18" t="n"/>
      <c r="D43" s="18" t="n"/>
      <c r="E43" s="11" t="n"/>
      <c r="F43" s="38">
        <f>SUM($F$3:$F$42)</f>
        <v/>
      </c>
      <c r="G43" s="35">
        <f>IFERROR(COUNT($G$3:$G$42)/COUNTA($A$3:$A$42),0)</f>
        <v/>
      </c>
      <c r="H43" s="35">
        <f>IFERROR(COUNT($H$3:$H$42)/COUNTA($A$3:$A$42),0)</f>
        <v/>
      </c>
      <c r="I43" s="35">
        <f>IFERROR(COUNT($I$3:$I$42)/COUNTA($A$3:$A$42),0)</f>
        <v/>
      </c>
      <c r="J43" s="35">
        <f>IFERROR(COUNT($J$3:$J$42)/COUNTA($A$3:$A$42),0)</f>
        <v/>
      </c>
      <c r="K43" s="35">
        <f>IFERROR(COUNT($K$3:$K$42)/COUNTA($A$3:$A$42),0)</f>
        <v/>
      </c>
      <c r="L43" s="35">
        <f>IFERROR(COUNT($L$3:$L$42)/COUNTA($A$3:$A$42),0)</f>
        <v/>
      </c>
      <c r="M43" s="24">
        <f>SUM($M$3:$M$42)</f>
        <v/>
      </c>
      <c r="N43" s="35">
        <f>IFERROR(COUNT($N$3:$N$42)/COUNTA($A$3:$A$42),0)</f>
        <v/>
      </c>
      <c r="O43" s="39" t="inlineStr">
        <is>
          <t>↑ 人数ベースの受講率</t>
        </is>
      </c>
      <c r="P43" s="11" t="n"/>
    </row>
    <row r="44">
      <c r="A44" s="37" t="inlineStr">
        <is>
          <t>勤務時間比ベース受講率</t>
        </is>
      </c>
      <c r="B44" s="18" t="n"/>
      <c r="C44" s="18" t="n"/>
      <c r="D44" s="18" t="n"/>
      <c r="E44" s="11" t="n"/>
      <c r="F44" s="10" t="inlineStr">
        <is>
          <t>→</t>
        </is>
      </c>
      <c r="G44" s="35">
        <f>IFERROR(SUMIFS($F$3:$F$42,$G$3:$G$42,"&lt;&gt;")/$F$43,0)</f>
        <v/>
      </c>
      <c r="H44" s="35">
        <f>IFERROR(SUMIFS($F$3:$F$42,$H$3:$H$42,"&lt;&gt;")/$F$43,0)</f>
        <v/>
      </c>
      <c r="I44" s="35">
        <f>IFERROR(SUMIFS($F$3:$F$42,$I$3:$I$42,"&lt;&gt;")/$F$43,0)</f>
        <v/>
      </c>
      <c r="J44" s="35">
        <f>IFERROR(SUMIFS($F$3:$F$42,$J$3:$J$42,"&lt;&gt;")/$F$43,0)</f>
        <v/>
      </c>
      <c r="K44" s="35">
        <f>IFERROR(SUMIFS($F$3:$F$42,$K$3:$K$42,"&lt;&gt;")/$F$43,0)</f>
        <v/>
      </c>
      <c r="L44" s="35">
        <f>IFERROR(SUMIFS($F$3:$F$42,$L$3:$L$42,"&lt;&gt;")/$F$43,0)</f>
        <v/>
      </c>
      <c r="M44" s="39" t="inlineStr">
        <is>
          <t>常勤1名だけが受講して非常勤5名が未受講、という状態を人数ベースの受講率は見落とします。両方見てください。なお勤務時間比は人員配置基準の常勤換算とは別物です。</t>
        </is>
      </c>
      <c r="N44" s="18" t="n"/>
      <c r="O44" s="18" t="n"/>
      <c r="P44" s="11" t="n"/>
    </row>
  </sheetData>
  <mergeCells count="6">
    <mergeCell ref="A43:E43"/>
    <mergeCell ref="A1:C1"/>
    <mergeCell ref="O43:P43"/>
    <mergeCell ref="G1:P1"/>
    <mergeCell ref="A44:E44"/>
    <mergeCell ref="M44:P44"/>
  </mergeCells>
  <dataValidations count="1">
    <dataValidation sqref="C3:C42" showDropDown="0" showInputMessage="0" showErrorMessage="0" allowBlank="1" type="list">
      <formula1>"常勤,非常勤"</formula1>
    </dataValidation>
  </dataValidations>
  <pageMargins left="0.4" right="0.4" top="0.5" bottom="0.6" header="0.5" footer="0.5"/>
  <pageSetup orientation="landscape" paperSize="9" fitToHeight="0" fitToWidth="1"/>
  <headerFooter>
    <oddHeader/>
    <oddFooter>&amp;L&amp;8 様式11 職員名簿・研修受講管理表／最終確認日 2026-08-14／v1.0&amp;R&amp;8 &amp;P / &amp;N</oddFooter>
    <evenHeader/>
    <evenFooter/>
    <firstHeader/>
    <firstFooter/>
  </headerFooter>
</worksheet>
</file>

<file path=xl/worksheets/sheet14.xml><?xml version="1.0" encoding="utf-8"?>
<worksheet xmlns="http://schemas.openxmlformats.org/spreadsheetml/2006/main">
  <sheetPr>
    <outlinePr summaryBelow="1" summaryRight="1"/>
    <pageSetUpPr fitToPage="1"/>
  </sheetPr>
  <dimension ref="A1:H36"/>
  <sheetViews>
    <sheetView workbookViewId="0">
      <selection activeCell="A1" sqref="A1"/>
    </sheetView>
  </sheetViews>
  <sheetFormatPr baseColWidth="8" defaultRowHeight="15"/>
  <cols>
    <col width="30" customWidth="1" min="1" max="1"/>
    <col width="13" customWidth="1" min="2" max="2"/>
    <col width="13" customWidth="1" min="3" max="3"/>
    <col width="13" customWidth="1" min="4" max="4"/>
    <col width="14" customWidth="1" min="5" max="5"/>
    <col width="15" customWidth="1" min="6" max="6"/>
    <col width="15" customWidth="1" min="7" max="7"/>
    <col width="20" customWidth="1" min="8" max="8"/>
  </cols>
  <sheetData>
    <row r="1" ht="24" customHeight="1">
      <c r="A1" s="1" t="inlineStr">
        <is>
          <t>様式12　次亜塩素酸ナトリウム 希釈計算表・作成記録</t>
        </is>
      </c>
    </row>
    <row r="2">
      <c r="A2" s="27" t="inlineStr">
        <is>
          <t>※ 網掛けに数字を入れると、必要な原液量と加える水の量が自動で出ます。市販の家庭用塩素系漂白剤の原液濃度は製品によって異なります（おおむね5〜6%）。必ず製品表示を確認して入力してください。</t>
        </is>
      </c>
    </row>
    <row r="3"/>
    <row r="4"/>
    <row r="5" ht="18" customHeight="1">
      <c r="A5" s="8" t="inlineStr">
        <is>
          <t>■ 希釈計算（自動）</t>
        </is>
      </c>
    </row>
    <row r="6" ht="42" customHeight="1">
      <c r="A6" s="9" t="inlineStr">
        <is>
          <t>用途</t>
        </is>
      </c>
      <c r="B6" s="9" t="inlineStr">
        <is>
          <t>目標濃度(ppm)</t>
        </is>
      </c>
      <c r="C6" s="9" t="inlineStr">
        <is>
          <t>目標濃度(%)（自動）</t>
        </is>
      </c>
      <c r="D6" s="9" t="inlineStr">
        <is>
          <t>作成量(mL)</t>
        </is>
      </c>
      <c r="E6" s="9" t="inlineStr">
        <is>
          <t>原液の濃度(%)</t>
        </is>
      </c>
      <c r="F6" s="9" t="inlineStr">
        <is>
          <t>必要な原液量(mL)（自動）</t>
        </is>
      </c>
      <c r="G6" s="9" t="inlineStr">
        <is>
          <t>加える水の量(mL)（自動）</t>
        </is>
      </c>
      <c r="H6" s="9" t="inlineStr">
        <is>
          <t>備考</t>
        </is>
      </c>
    </row>
    <row r="7" ht="22" customHeight="1">
      <c r="A7" s="4" t="inlineStr">
        <is>
          <t>嘔吐物・排泄物の処理</t>
        </is>
      </c>
      <c r="B7" s="23" t="n">
        <v>1000</v>
      </c>
      <c r="C7" s="40">
        <f>IF($B7="","",$B7/10000)</f>
        <v/>
      </c>
      <c r="D7" s="23" t="n">
        <v>500</v>
      </c>
      <c r="E7" s="41" t="n">
        <v>6</v>
      </c>
      <c r="F7" s="42">
        <f>IF(OR($B7="",$D7="",$E7=""),"",ROUND($D7*$B7/($E7*10000),1))</f>
        <v/>
      </c>
      <c r="G7" s="42">
        <f>IF($F7="","",ROUND($D7-$F7,1))</f>
        <v/>
      </c>
      <c r="H7" s="7" t="inlineStr">
        <is>
          <t>拭き取った後、この濃度で覆って10分以上放置</t>
        </is>
      </c>
    </row>
    <row r="8" ht="22" customHeight="1">
      <c r="A8" s="4" t="inlineStr">
        <is>
          <t>嘔吐物が付着した床・壁の再消毒</t>
        </is>
      </c>
      <c r="B8" s="23" t="n">
        <v>1000</v>
      </c>
      <c r="C8" s="40">
        <f>IF($B8="","",$B8/10000)</f>
        <v/>
      </c>
      <c r="D8" s="23" t="n">
        <v>500</v>
      </c>
      <c r="E8" s="41" t="n">
        <v>6</v>
      </c>
      <c r="F8" s="42">
        <f>IF(OR($B8="",$D8="",$E8=""),"",ROUND($D8*$B8/($E8*10000),1))</f>
        <v/>
      </c>
      <c r="G8" s="42">
        <f>IF($F8="","",ROUND($D8-$F8,1))</f>
        <v/>
      </c>
      <c r="H8" s="7" t="inlineStr">
        <is>
          <t>処理範囲の周囲 半径2mを目安</t>
        </is>
      </c>
    </row>
    <row r="9" ht="22" customHeight="1">
      <c r="A9" s="4" t="inlineStr">
        <is>
          <t>環境（ドアノブ・手すり・スイッチ・トイレ）</t>
        </is>
      </c>
      <c r="B9" s="23" t="n">
        <v>200</v>
      </c>
      <c r="C9" s="40">
        <f>IF($B9="","",$B9/10000)</f>
        <v/>
      </c>
      <c r="D9" s="23" t="n">
        <v>1000</v>
      </c>
      <c r="E9" s="41" t="n">
        <v>6</v>
      </c>
      <c r="F9" s="42">
        <f>IF(OR($B9="",$D9="",$E9=""),"",ROUND($D9*$B9/($E9*10000),1))</f>
        <v/>
      </c>
      <c r="G9" s="42">
        <f>IF($F9="","",ROUND($D9-$F9,1))</f>
        <v/>
      </c>
      <c r="H9" s="7" t="inlineStr">
        <is>
          <t>金属は消毒後に水拭き</t>
        </is>
      </c>
    </row>
    <row r="10" ht="22" customHeight="1">
      <c r="A10" s="4" t="inlineStr">
        <is>
          <t>食器・おもちゃの浸漬</t>
        </is>
      </c>
      <c r="B10" s="23" t="n">
        <v>200</v>
      </c>
      <c r="C10" s="40">
        <f>IF($B10="","",$B10/10000)</f>
        <v/>
      </c>
      <c r="D10" s="23" t="n">
        <v>1000</v>
      </c>
      <c r="E10" s="41" t="n">
        <v>6</v>
      </c>
      <c r="F10" s="42">
        <f>IF(OR($B10="",$D10="",$E10=""),"",ROUND($D10*$B10/($E10*10000),1))</f>
        <v/>
      </c>
      <c r="G10" s="42">
        <f>IF($F10="","",ROUND($D10-$F10,1))</f>
        <v/>
      </c>
      <c r="H10" s="7" t="inlineStr">
        <is>
          <t>浸漬後は水洗い・乾燥</t>
        </is>
      </c>
    </row>
    <row r="11" ht="22" customHeight="1">
      <c r="A11" s="4" t="inlineStr">
        <is>
          <t>汚染された衣類の消毒</t>
        </is>
      </c>
      <c r="B11" s="23" t="n">
        <v>200</v>
      </c>
      <c r="C11" s="40">
        <f>IF($B11="","",$B11/10000)</f>
        <v/>
      </c>
      <c r="D11" s="23" t="n">
        <v>2000</v>
      </c>
      <c r="E11" s="41" t="n">
        <v>6</v>
      </c>
      <c r="F11" s="42">
        <f>IF(OR($B11="",$D11="",$E11=""),"",ROUND($D11*$B11/($E11*10000),1))</f>
        <v/>
      </c>
      <c r="G11" s="42">
        <f>IF($F11="","",ROUND($D11-$F11,1))</f>
        <v/>
      </c>
      <c r="H11" s="7" t="inlineStr">
        <is>
          <t>袋に密閉して保護者へ返すか、事業所で消毒</t>
        </is>
      </c>
    </row>
    <row r="12" ht="22" customHeight="1">
      <c r="A12" s="4" t="inlineStr"/>
      <c r="B12" s="23" t="n"/>
      <c r="C12" s="40">
        <f>IF($B12="","",$B12/10000)</f>
        <v/>
      </c>
      <c r="D12" s="23" t="n"/>
      <c r="E12" s="41" t="n">
        <v>6</v>
      </c>
      <c r="F12" s="42">
        <f>IF(OR($B12="",$D12="",$E12=""),"",ROUND($D12*$B12/($E12*10000),1))</f>
        <v/>
      </c>
      <c r="G12" s="42">
        <f>IF($F12="","",ROUND($D12-$F12,1))</f>
        <v/>
      </c>
      <c r="H12" s="7" t="inlineStr"/>
    </row>
    <row r="13" ht="22" customHeight="1">
      <c r="A13" s="4" t="inlineStr"/>
      <c r="B13" s="23" t="n"/>
      <c r="C13" s="40">
        <f>IF($B13="","",$B13/10000)</f>
        <v/>
      </c>
      <c r="D13" s="23" t="n"/>
      <c r="E13" s="41" t="n">
        <v>6</v>
      </c>
      <c r="F13" s="42">
        <f>IF(OR($B13="",$D13="",$E13=""),"",ROUND($D13*$B13/($E13*10000),1))</f>
        <v/>
      </c>
      <c r="G13" s="42">
        <f>IF($F13="","",ROUND($D13-$F13,1))</f>
        <v/>
      </c>
      <c r="H13" s="7" t="inlineStr"/>
    </row>
    <row r="14">
      <c r="A14" s="14" t="inlineStr">
        <is>
          <t>計算式： 必要な原液量(mL) ＝ 作成量(mL) × 目標濃度(ppm) ÷（原液の濃度(%) × 10,000）</t>
        </is>
      </c>
    </row>
    <row r="15"/>
    <row r="16" ht="18" customHeight="1">
      <c r="A16" s="8" t="inlineStr">
        <is>
          <t>■ 作成記録</t>
        </is>
      </c>
    </row>
    <row r="17" ht="30" customHeight="1">
      <c r="A17" s="9" t="inlineStr">
        <is>
          <t>作成日時</t>
        </is>
      </c>
      <c r="B17" s="9" t="inlineStr">
        <is>
          <t>作成者</t>
        </is>
      </c>
      <c r="C17" s="9" t="inlineStr">
        <is>
          <t>用途</t>
        </is>
      </c>
      <c r="D17" s="9" t="inlineStr">
        <is>
          <t>作成量(mL)</t>
        </is>
      </c>
      <c r="E17" s="9" t="inlineStr">
        <is>
          <t>使用原液の製品名</t>
        </is>
      </c>
      <c r="F17" s="9" t="inlineStr">
        <is>
          <t>原液のロット・開封日</t>
        </is>
      </c>
      <c r="G17" s="9" t="inlineStr">
        <is>
          <t>作成した液の使用期限</t>
        </is>
      </c>
      <c r="H17" s="9" t="inlineStr">
        <is>
          <t>廃棄日</t>
        </is>
      </c>
    </row>
    <row r="18" ht="18" customHeight="1">
      <c r="A18" s="21" t="n"/>
      <c r="B18" s="23" t="n"/>
      <c r="C18" s="23" t="n"/>
      <c r="D18" s="23" t="n"/>
      <c r="E18" s="23" t="n"/>
      <c r="F18" s="23" t="n"/>
      <c r="G18" s="21" t="n"/>
      <c r="H18" s="21" t="n"/>
    </row>
    <row r="19" ht="18" customHeight="1">
      <c r="A19" s="21" t="n"/>
      <c r="B19" s="23" t="n"/>
      <c r="C19" s="23" t="n"/>
      <c r="D19" s="23" t="n"/>
      <c r="E19" s="23" t="n"/>
      <c r="F19" s="23" t="n"/>
      <c r="G19" s="21" t="n"/>
      <c r="H19" s="21" t="n"/>
    </row>
    <row r="20" ht="18" customHeight="1">
      <c r="A20" s="21" t="n"/>
      <c r="B20" s="23" t="n"/>
      <c r="C20" s="23" t="n"/>
      <c r="D20" s="23" t="n"/>
      <c r="E20" s="23" t="n"/>
      <c r="F20" s="23" t="n"/>
      <c r="G20" s="21" t="n"/>
      <c r="H20" s="21" t="n"/>
    </row>
    <row r="21" ht="18" customHeight="1">
      <c r="A21" s="21" t="n"/>
      <c r="B21" s="23" t="n"/>
      <c r="C21" s="23" t="n"/>
      <c r="D21" s="23" t="n"/>
      <c r="E21" s="23" t="n"/>
      <c r="F21" s="23" t="n"/>
      <c r="G21" s="21" t="n"/>
      <c r="H21" s="21" t="n"/>
    </row>
    <row r="22" ht="18" customHeight="1">
      <c r="A22" s="21" t="n"/>
      <c r="B22" s="23" t="n"/>
      <c r="C22" s="23" t="n"/>
      <c r="D22" s="23" t="n"/>
      <c r="E22" s="23" t="n"/>
      <c r="F22" s="23" t="n"/>
      <c r="G22" s="21" t="n"/>
      <c r="H22" s="21" t="n"/>
    </row>
    <row r="23" ht="18" customHeight="1">
      <c r="A23" s="21" t="n"/>
      <c r="B23" s="23" t="n"/>
      <c r="C23" s="23" t="n"/>
      <c r="D23" s="23" t="n"/>
      <c r="E23" s="23" t="n"/>
      <c r="F23" s="23" t="n"/>
      <c r="G23" s="21" t="n"/>
      <c r="H23" s="21" t="n"/>
    </row>
    <row r="24" ht="18" customHeight="1">
      <c r="A24" s="21" t="n"/>
      <c r="B24" s="23" t="n"/>
      <c r="C24" s="23" t="n"/>
      <c r="D24" s="23" t="n"/>
      <c r="E24" s="23" t="n"/>
      <c r="F24" s="23" t="n"/>
      <c r="G24" s="21" t="n"/>
      <c r="H24" s="21" t="n"/>
    </row>
    <row r="25" ht="18" customHeight="1">
      <c r="A25" s="21" t="n"/>
      <c r="B25" s="23" t="n"/>
      <c r="C25" s="23" t="n"/>
      <c r="D25" s="23" t="n"/>
      <c r="E25" s="23" t="n"/>
      <c r="F25" s="23" t="n"/>
      <c r="G25" s="21" t="n"/>
      <c r="H25" s="21" t="n"/>
    </row>
    <row r="26" ht="18" customHeight="1">
      <c r="A26" s="21" t="n"/>
      <c r="B26" s="23" t="n"/>
      <c r="C26" s="23" t="n"/>
      <c r="D26" s="23" t="n"/>
      <c r="E26" s="23" t="n"/>
      <c r="F26" s="23" t="n"/>
      <c r="G26" s="21" t="n"/>
      <c r="H26" s="21" t="n"/>
    </row>
    <row r="27" ht="18" customHeight="1">
      <c r="A27" s="21" t="n"/>
      <c r="B27" s="23" t="n"/>
      <c r="C27" s="23" t="n"/>
      <c r="D27" s="23" t="n"/>
      <c r="E27" s="23" t="n"/>
      <c r="F27" s="23" t="n"/>
      <c r="G27" s="21" t="n"/>
      <c r="H27" s="21" t="n"/>
    </row>
    <row r="28" ht="18" customHeight="1">
      <c r="A28" s="21" t="n"/>
      <c r="B28" s="23" t="n"/>
      <c r="C28" s="23" t="n"/>
      <c r="D28" s="23" t="n"/>
      <c r="E28" s="23" t="n"/>
      <c r="F28" s="23" t="n"/>
      <c r="G28" s="21" t="n"/>
      <c r="H28" s="21" t="n"/>
    </row>
    <row r="29" ht="18" customHeight="1">
      <c r="A29" s="21" t="n"/>
      <c r="B29" s="23" t="n"/>
      <c r="C29" s="23" t="n"/>
      <c r="D29" s="23" t="n"/>
      <c r="E29" s="23" t="n"/>
      <c r="F29" s="23" t="n"/>
      <c r="G29" s="21" t="n"/>
      <c r="H29" s="21" t="n"/>
    </row>
    <row r="30" ht="18" customHeight="1">
      <c r="A30" s="21" t="n"/>
      <c r="B30" s="23" t="n"/>
      <c r="C30" s="23" t="n"/>
      <c r="D30" s="23" t="n"/>
      <c r="E30" s="23" t="n"/>
      <c r="F30" s="23" t="n"/>
      <c r="G30" s="21" t="n"/>
      <c r="H30" s="21" t="n"/>
    </row>
    <row r="31" ht="18" customHeight="1">
      <c r="A31" s="21" t="n"/>
      <c r="B31" s="23" t="n"/>
      <c r="C31" s="23" t="n"/>
      <c r="D31" s="23" t="n"/>
      <c r="E31" s="23" t="n"/>
      <c r="F31" s="23" t="n"/>
      <c r="G31" s="21" t="n"/>
      <c r="H31" s="21" t="n"/>
    </row>
    <row r="32"/>
    <row r="33">
      <c r="A33" s="26" t="inlineStr">
        <is>
          <t>【取扱い上の注意】
・次亜塩素酸ナトリウムは金属を腐食させます。金属部分に使った後は必ず水拭きしてください。
・酸性タイプの洗剤と混ぜると有毒な塩素ガスが発生します。絶対に混ぜないでください。
・原液は開封後に濃度が低下します。開封日を記録し、古い原液は使わないでください。
・希釈液は作り置きせず、その都度作ってください。
・アルコール消毒はノロウイルスには効果が期待しにくいとされています。嘔吐物・排泄物の処理には次亜塩素酸ナトリウムを使ってください。</t>
        </is>
      </c>
      <c r="B33" s="53" t="n"/>
      <c r="C33" s="53" t="n"/>
      <c r="D33" s="53" t="n"/>
      <c r="E33" s="53" t="n"/>
      <c r="F33" s="53" t="n"/>
      <c r="G33" s="53" t="n"/>
      <c r="H33" s="54" t="n"/>
    </row>
    <row r="34">
      <c r="A34" s="55" t="n"/>
      <c r="H34" s="56" t="n"/>
    </row>
    <row r="35">
      <c r="A35" s="55" t="n"/>
      <c r="H35" s="56" t="n"/>
    </row>
    <row r="36">
      <c r="A36" s="57" t="n"/>
      <c r="B36" s="58" t="n"/>
      <c r="C36" s="58" t="n"/>
      <c r="D36" s="58" t="n"/>
      <c r="E36" s="58" t="n"/>
      <c r="F36" s="58" t="n"/>
      <c r="G36" s="58" t="n"/>
      <c r="H36" s="59" t="n"/>
    </row>
  </sheetData>
  <mergeCells count="6">
    <mergeCell ref="A1:H1"/>
    <mergeCell ref="A16:H16"/>
    <mergeCell ref="A2:H3"/>
    <mergeCell ref="A33:H36"/>
    <mergeCell ref="A14:H14"/>
    <mergeCell ref="A5:H5"/>
  </mergeCells>
  <pageMargins left="0.4" right="0.4" top="0.5" bottom="0.6" header="0.5" footer="0.5"/>
  <pageSetup orientation="portrait" paperSize="9" fitToHeight="0" fitToWidth="1"/>
  <headerFooter>
    <oddHeader/>
    <oddFooter>&amp;L&amp;8 様式12 消毒液 希釈計算表／最終確認日 2026-08-14／v1.0&amp;R&amp;8 &amp;P / &amp;N</oddFooter>
    <evenHeader/>
    <evenFooter/>
    <firstHeader/>
    <firstFooter/>
  </headerFooter>
</worksheet>
</file>

<file path=xl/worksheets/sheet15.xml><?xml version="1.0" encoding="utf-8"?>
<worksheet xmlns="http://schemas.openxmlformats.org/spreadsheetml/2006/main">
  <sheetPr>
    <outlinePr summaryBelow="1" summaryRight="1"/>
    <pageSetUpPr fitToPage="1"/>
  </sheetPr>
  <dimension ref="A1:K51"/>
  <sheetViews>
    <sheetView workbookViewId="0">
      <selection activeCell="A1" sqref="A1"/>
    </sheetView>
  </sheetViews>
  <sheetFormatPr baseColWidth="8" defaultRowHeight="15"/>
  <cols>
    <col width="30" customWidth="1" min="1" max="1"/>
    <col width="34" customWidth="1" min="2" max="2"/>
    <col width="18" customWidth="1" min="3" max="3"/>
    <col width="10" customWidth="1" min="4" max="4"/>
    <col width="34" customWidth="1" min="5" max="5"/>
    <col width="34" customWidth="1" min="6" max="6"/>
    <col width="18" customWidth="1" min="7" max="7"/>
    <col width="12" customWidth="1" min="8" max="8"/>
    <col width="4" customWidth="1" min="9" max="9"/>
    <col width="16" customWidth="1" min="10" max="10"/>
    <col width="22" customWidth="1" min="11" max="11"/>
  </cols>
  <sheetData>
    <row r="1" ht="24" customHeight="1">
      <c r="A1" s="1" t="inlineStr">
        <is>
          <t>自事業所の値を入れる計算欄</t>
        </is>
      </c>
    </row>
    <row r="2">
      <c r="A2" s="14" t="inlineStr">
        <is>
          <t>網掛け＝入力欄／黄色＝自動計算。数式のセルは上書きしないでください。</t>
        </is>
      </c>
    </row>
    <row r="3"/>
    <row r="4" ht="18" customHeight="1">
      <c r="A4" s="8" t="inlineStr">
        <is>
          <t>① 業務継続計画未策定減算の影響額（告示122号 別表 第1の1 注6／第3の1 注6の3）</t>
        </is>
      </c>
      <c r="E4" s="8" t="inlineStr">
        <is>
          <t>② 欠席時対応加算の取りこぼし試算（告示122号 別表 第1の7／第3の5）</t>
        </is>
      </c>
    </row>
    <row r="5" ht="20" customHeight="1">
      <c r="A5" s="3" t="inlineStr">
        <is>
          <t>地域区分単価（円／単位）</t>
        </is>
      </c>
      <c r="B5" s="11" t="n"/>
      <c r="C5" s="43" t="n"/>
      <c r="E5" s="3" t="inlineStr">
        <is>
          <t>対象年月（例 2026/8/1 のように月初日を入力）</t>
        </is>
      </c>
      <c r="F5" s="11" t="n"/>
      <c r="G5" s="21" t="n"/>
      <c r="H5" s="11" t="n"/>
    </row>
    <row r="6" ht="20" customHeight="1">
      <c r="A6" s="3" t="inlineStr">
        <is>
          <t>当月の基本報酬の合計単位数（各種加算を含まない）</t>
        </is>
      </c>
      <c r="B6" s="11" t="n"/>
      <c r="C6" s="44" t="n"/>
      <c r="E6" s="3" t="inlineStr">
        <is>
          <t>事業所区分（一般／重症心身障害児対象）</t>
        </is>
      </c>
      <c r="F6" s="11" t="n"/>
      <c r="G6" s="44" t="n"/>
      <c r="H6" s="11" t="n"/>
    </row>
    <row r="7" ht="20" customHeight="1">
      <c r="A7" s="3" t="inlineStr">
        <is>
          <t>感染症に係る業務継続計画の策定（あり／なし）</t>
        </is>
      </c>
      <c r="B7" s="11" t="n"/>
      <c r="C7" s="23" t="n"/>
      <c r="E7" s="3" t="inlineStr">
        <is>
          <t>利用定員</t>
        </is>
      </c>
      <c r="F7" s="11" t="n"/>
      <c r="G7" s="44" t="n"/>
      <c r="H7" s="11" t="n"/>
    </row>
    <row r="8" ht="20" customHeight="1">
      <c r="A8" s="3" t="inlineStr">
        <is>
          <t>非常災害に係る業務継続計画の策定（あり／なし）</t>
        </is>
      </c>
      <c r="B8" s="11" t="n"/>
      <c r="C8" s="23" t="n"/>
      <c r="E8" s="3" t="inlineStr">
        <is>
          <t>当月の営業日数</t>
        </is>
      </c>
      <c r="F8" s="11" t="n"/>
      <c r="G8" s="44" t="n"/>
      <c r="H8" s="11" t="n"/>
    </row>
    <row r="9" ht="20" customHeight="1">
      <c r="A9" s="3" t="inlineStr">
        <is>
          <t>減算該当の判定（自動）</t>
        </is>
      </c>
      <c r="B9" s="11" t="n"/>
      <c r="C9" s="24">
        <f>IF(OR($C$7="なし",$C$8="なし"),"減算に該当（基準第38条の2第1項を満たさない）","減算に該当しない")</f>
        <v/>
      </c>
      <c r="E9" s="3" t="inlineStr">
        <is>
          <t>当月の延べ利用児童数</t>
        </is>
      </c>
      <c r="F9" s="11" t="n"/>
      <c r="G9" s="44" t="n"/>
      <c r="H9" s="11" t="n"/>
    </row>
    <row r="10" ht="20" customHeight="1">
      <c r="A10" s="3" t="inlineStr">
        <is>
          <t>減算単位数（月・自動）</t>
        </is>
      </c>
      <c r="B10" s="11" t="n"/>
      <c r="C10" s="45">
        <f>IF(LEFT($C$9,2)="減算",ROUNDDOWN($C$6*0.01,0),0)</f>
        <v/>
      </c>
      <c r="E10" s="3" t="inlineStr">
        <is>
          <t>当月の利用率（自動）</t>
        </is>
      </c>
      <c r="F10" s="11" t="n"/>
      <c r="G10" s="35">
        <f>IFERROR($G$9/($G$7*$G$8),0)</f>
        <v/>
      </c>
      <c r="H10" s="11" t="n"/>
    </row>
    <row r="11" ht="20" customHeight="1">
      <c r="A11" s="3" t="inlineStr">
        <is>
          <t>減算額（円／月・自動）</t>
        </is>
      </c>
      <c r="B11" s="11" t="n"/>
      <c r="C11" s="45">
        <f>$C$10*$C$5</f>
        <v/>
      </c>
      <c r="E11" s="3" t="inlineStr">
        <is>
          <t>児童1人あたりの算定上限回数（自動）</t>
        </is>
      </c>
      <c r="F11" s="11" t="n"/>
      <c r="G11" s="46">
        <f>IF(AND($G$6="重症心身障害児対象",$G$10&lt;0.8),8,4)</f>
        <v/>
      </c>
      <c r="H11" s="11" t="n"/>
    </row>
    <row r="12" ht="20" customHeight="1">
      <c r="A12" s="3" t="inlineStr">
        <is>
          <t>減算額（円／年・自動）</t>
        </is>
      </c>
      <c r="B12" s="11" t="n"/>
      <c r="C12" s="45">
        <f>$C$11*12</f>
        <v/>
      </c>
      <c r="E12" s="3" t="inlineStr">
        <is>
          <t>加算の対象になり得る欠席回数（児童別上限適用後・自動）</t>
        </is>
      </c>
      <c r="F12" s="11" t="n"/>
      <c r="G12" s="45">
        <f>IF($G$5="",0,COUNTIFS('07_健康観察欠席記録'!$A:$A,"&gt;="&amp;EOMONTH($G$5,-1)+1,'07_健康観察欠席記録'!$A:$A,"&lt;="&amp;EOMONTH($G$5,0),'07_健康観察欠席記録'!$C:$C,"児童",'07_健康観察欠席記録'!$U:$U,"該当",'07_健康観察欠席記録'!$V:$V,"&lt;="&amp;$G$11))</f>
        <v/>
      </c>
      <c r="H12" s="11" t="n"/>
    </row>
    <row r="13" ht="20" customHeight="1">
      <c r="A13" s="14" t="inlineStr">
        <is>
          <t>※ 減算の条件は「第38条の2第1項の基準を満たしていない場合」です。同項は感染症と非常災害の両方を対象にしているため、災害BCPだけあって感染症BCPがない場合も該当します。</t>
        </is>
      </c>
      <c r="E13" s="3" t="inlineStr">
        <is>
          <t>うち相談援助の記録があり算定できる回数（自動）</t>
        </is>
      </c>
      <c r="F13" s="11" t="n"/>
      <c r="G13" s="45">
        <f>IF($G$5="",0,COUNTIFS('07_健康観察欠席記録'!$A:$A,"&gt;="&amp;EOMONTH($G$5,-1)+1,'07_健康観察欠席記録'!$A:$A,"&lt;="&amp;EOMONTH($G$5,0),'07_健康観察欠席記録'!$C:$C,"児童",'07_健康観察欠席記録'!$S:$S,"対象",'07_健康観察欠席記録'!$T:$T,"&lt;="&amp;$G$11))</f>
        <v/>
      </c>
      <c r="H13" s="11" t="n"/>
    </row>
    <row r="14" ht="20" customHeight="1">
      <c r="E14" s="3" t="inlineStr">
        <is>
          <t>算定額（円／月・自動）</t>
        </is>
      </c>
      <c r="F14" s="11" t="n"/>
      <c r="G14" s="45">
        <f>94*$G$13*$C$5</f>
        <v/>
      </c>
      <c r="H14" s="11" t="n"/>
    </row>
    <row r="15" ht="20" customHeight="1">
      <c r="A15" s="14" t="inlineStr">
        <is>
          <t>※ C6 は加算前の基本報酬の単位数のみです。加算込みの請求合計単位数を入れると減算額が過大になります。
※ 端数処理の方法は指定権者・国保連の運用に依存します。本表は切り捨てで計算しています。導入時に一度確認してください。
※ 令和8年6月1日以降に新たに指定を受けた事業所は、所定単位数に代えて 児童発達支援 1000分の988／放課後等デイサービス 1000分の982 に相当する単位数を算定します（各種加算前の単位数に適用。主として重症心身障害児を通わせる事業所、平成27年厚生労働省告示第182号の地域に所在する事業所、都道府県知事が地域に特に必要と認める事業所等は適用外）。該当する場合は C6 にその適用後の単位数を入れてください。</t>
        </is>
      </c>
      <c r="E15" s="3" t="inlineStr">
        <is>
          <t>記録漏れによる取りこぼし額（円／月・自動）</t>
        </is>
      </c>
      <c r="F15" s="11" t="n"/>
      <c r="G15" s="45">
        <f>94*($G$12-$G$13)*$C$5</f>
        <v/>
      </c>
      <c r="H15" s="11" t="n"/>
    </row>
    <row r="16" ht="78" customHeight="1"/>
    <row r="17" ht="34" customHeight="1">
      <c r="E17" s="14" t="inlineStr">
        <is>
          <t>※ G15が「電話は受けたのに相談援助の内容を書かなかったせいで消えた金額」です。集計対象は G5「対象年月」の月です。過去月を見たいときは G5 の日付を変えてください（数式は触りません）。G5が空欄のうちは0と表示されます。
※ 上限は障害児1人につき1月4回です（告示122号 別表 第1の7／第3の5 の注）。事業所全体で4回ではありません。主として重症心身障害児を通わせる事業所で定員充足率が100分の80未満の場合は、重症心身障害児に限り8回が上限です。
※ 対象になるのは急病等による中止の連絡が前々日・前日・当日にあった場合です（留意事項通知 2の(1)⑪(一)）。職員行（様式7のC列＝職員）は集計から除いています。</t>
        </is>
      </c>
    </row>
    <row r="18" ht="34" customHeight="1">
      <c r="I18" s="14" t="inlineStr">
        <is>
          <t>年度開始日（様式11参照用）</t>
        </is>
      </c>
      <c r="J18" s="47">
        <f>$K$22</f>
        <v/>
      </c>
    </row>
    <row r="19" ht="34" customHeight="1"/>
    <row r="20"/>
    <row r="21" ht="18" customHeight="1">
      <c r="A21" s="8" t="inlineStr">
        <is>
          <t>③ 法定要件の充足判定（年度単位・様式10の年間ログから自動集計）</t>
        </is>
      </c>
      <c r="J21" s="37" t="inlineStr">
        <is>
          <t>年度（西暦）</t>
        </is>
      </c>
      <c r="K21" s="23" t="n">
        <v>2026</v>
      </c>
    </row>
    <row r="22">
      <c r="J22" s="37" t="inlineStr">
        <is>
          <t>年度開始日（自動）</t>
        </is>
      </c>
      <c r="K22" s="47">
        <f>DATE($K$21,4,1)</f>
        <v/>
      </c>
    </row>
    <row r="23" ht="30" customHeight="1">
      <c r="A23" s="9" t="inlineStr">
        <is>
          <t>要件</t>
        </is>
      </c>
      <c r="B23" s="9" t="inlineStr">
        <is>
          <t>根拠条文</t>
        </is>
      </c>
      <c r="C23" s="9" t="inlineStr">
        <is>
          <t>年間の下限</t>
        </is>
      </c>
      <c r="D23" s="9" t="inlineStr">
        <is>
          <t>実施回数（自動）</t>
        </is>
      </c>
      <c r="E23" s="9" t="inlineStr">
        <is>
          <t>判定（自動）</t>
        </is>
      </c>
      <c r="F23" s="9" t="inlineStr">
        <is>
          <t>直近実施日（自動）</t>
        </is>
      </c>
      <c r="G23" s="9" t="inlineStr">
        <is>
          <t>次回期限（自動）</t>
        </is>
      </c>
      <c r="H23" s="9" t="inlineStr"/>
      <c r="J23" s="37" t="inlineStr">
        <is>
          <t>年度末日（自動）</t>
        </is>
      </c>
      <c r="K23" s="47">
        <f>EDATE($K$22,12)-1</f>
        <v/>
      </c>
    </row>
    <row r="24" ht="22" customHeight="1">
      <c r="A24" s="48" t="inlineStr">
        <is>
          <t>感染対策委員会</t>
        </is>
      </c>
      <c r="B24" s="31" t="inlineStr">
        <is>
          <t>基準第41条第2項第1号／解釈通知 第三の1(31)②ア</t>
        </is>
      </c>
      <c r="C24" s="10" t="n">
        <v>4</v>
      </c>
      <c r="D24" s="24">
        <f>COUNTIFS('10_研修訓練記録'!$A:$A,"&gt;="&amp;$K$22,'10_研修訓練記録'!$A:$A,"&lt;="&amp;$K$23,'10_研修訓練記録'!$B:$B,$A24)</f>
        <v/>
      </c>
      <c r="E24" s="24">
        <f>IF($D24&gt;=$C24,"適合","不足 "&amp;$C24-$D24&amp;"回")</f>
        <v/>
      </c>
      <c r="F24" s="47">
        <f>IF(COUNTIF('10_研修訓練記録'!$B$5:$B$44,$A24)=0,"未実施",SUMPRODUCT(MAX(('10_研修訓練記録'!$B$5:$B$44=$A24)*'10_研修訓練記録'!$A$5:$A$44)))</f>
        <v/>
      </c>
      <c r="G24" s="47">
        <f>IF($F24="未実施","至急",EDATE($F24,12/$C24))</f>
        <v/>
      </c>
      <c r="H24" s="10" t="n"/>
    </row>
    <row r="25" ht="22" customHeight="1">
      <c r="A25" s="48" t="inlineStr">
        <is>
          <t>感染症・食中毒の研修</t>
        </is>
      </c>
      <c r="B25" s="31" t="inlineStr">
        <is>
          <t>基準第41条第2項第3号／解釈通知(31)②ウ</t>
        </is>
      </c>
      <c r="C25" s="10" t="n">
        <v>2</v>
      </c>
      <c r="D25" s="24">
        <f>COUNTIFS('10_研修訓練記録'!$A:$A,"&gt;="&amp;$K$22,'10_研修訓練記録'!$A:$A,"&lt;="&amp;$K$23,'10_研修訓練記録'!$B:$B,$A25)</f>
        <v/>
      </c>
      <c r="E25" s="24">
        <f>IF($D25&gt;=$C25,"適合","不足 "&amp;$C25-$D25&amp;"回")</f>
        <v/>
      </c>
      <c r="F25" s="47">
        <f>IF(COUNTIF('10_研修訓練記録'!$B$5:$B$44,$A25)=0,"未実施",SUMPRODUCT(MAX(('10_研修訓練記録'!$B$5:$B$44=$A25)*'10_研修訓練記録'!$A$5:$A$44)))</f>
        <v/>
      </c>
      <c r="G25" s="47">
        <f>IF($F25="未実施","至急",EDATE($F25,12/$C25))</f>
        <v/>
      </c>
      <c r="H25" s="10" t="n"/>
    </row>
    <row r="26" ht="22" customHeight="1">
      <c r="A26" s="48" t="inlineStr">
        <is>
          <t>感染症の訓練</t>
        </is>
      </c>
      <c r="B26" s="31" t="inlineStr">
        <is>
          <t>基準第41条第2項第3号／解釈通知(31)②エ</t>
        </is>
      </c>
      <c r="C26" s="10" t="n">
        <v>2</v>
      </c>
      <c r="D26" s="24">
        <f>COUNTIFS('10_研修訓練記録'!$A:$A,"&gt;="&amp;$K$22,'10_研修訓練記録'!$A:$A,"&lt;="&amp;$K$23,'10_研修訓練記録'!$B:$B,$A26)</f>
        <v/>
      </c>
      <c r="E26" s="24">
        <f>IF($D26&gt;=$C26,"適合","不足 "&amp;$C26-$D26&amp;"回")</f>
        <v/>
      </c>
      <c r="F26" s="47">
        <f>IF(COUNTIF('10_研修訓練記録'!$B$5:$B$44,$A26)=0,"未実施",SUMPRODUCT(MAX(('10_研修訓練記録'!$B$5:$B$44=$A26)*'10_研修訓練記録'!$A$5:$A$44)))</f>
        <v/>
      </c>
      <c r="G26" s="47">
        <f>IF($F26="未実施","至急",EDATE($F26,12/$C26))</f>
        <v/>
      </c>
      <c r="H26" s="10" t="n"/>
    </row>
    <row r="27" ht="22" customHeight="1">
      <c r="A27" s="48" t="inlineStr">
        <is>
          <t>業務継続計画の研修</t>
        </is>
      </c>
      <c r="B27" s="31" t="inlineStr">
        <is>
          <t>基準第38条の2第2項／解釈通知(28)③</t>
        </is>
      </c>
      <c r="C27" s="10" t="n">
        <v>1</v>
      </c>
      <c r="D27" s="24">
        <f>COUNTIFS('10_研修訓練記録'!$A:$A,"&gt;="&amp;$K$22,'10_研修訓練記録'!$A:$A,"&lt;="&amp;$K$23,'10_研修訓練記録'!$B:$B,$A27)</f>
        <v/>
      </c>
      <c r="E27" s="24">
        <f>IF($D27&gt;=$C27,"適合","不足 "&amp;$C27-$D27&amp;"回")</f>
        <v/>
      </c>
      <c r="F27" s="47">
        <f>IF(COUNTIF('10_研修訓練記録'!$B$5:$B$44,$A27)=0,"未実施",SUMPRODUCT(MAX(('10_研修訓練記録'!$B$5:$B$44=$A27)*'10_研修訓練記録'!$A$5:$A$44)))</f>
        <v/>
      </c>
      <c r="G27" s="47">
        <f>IF($F27="未実施","至急",EDATE($F27,12/$C27))</f>
        <v/>
      </c>
      <c r="H27" s="10" t="n"/>
    </row>
    <row r="28" ht="22" customHeight="1">
      <c r="A28" s="48" t="inlineStr">
        <is>
          <t>業務継続計画の訓練</t>
        </is>
      </c>
      <c r="B28" s="31" t="inlineStr">
        <is>
          <t>基準第38条の2第2項／解釈通知(28)④</t>
        </is>
      </c>
      <c r="C28" s="10" t="n">
        <v>1</v>
      </c>
      <c r="D28" s="24">
        <f>COUNTIFS('10_研修訓練記録'!$A:$A,"&gt;="&amp;$K$22,'10_研修訓練記録'!$A:$A,"&lt;="&amp;$K$23,'10_研修訓練記録'!$B:$B,$A28)</f>
        <v/>
      </c>
      <c r="E28" s="24">
        <f>IF($D28&gt;=$C28,"適合","不足 "&amp;$C28-$D28&amp;"回")</f>
        <v/>
      </c>
      <c r="F28" s="47">
        <f>IF(COUNTIF('10_研修訓練記録'!$B$5:$B$44,$A28)=0,"未実施",SUMPRODUCT(MAX(('10_研修訓練記録'!$B$5:$B$44=$A28)*'10_研修訓練記録'!$A$5:$A$44)))</f>
        <v/>
      </c>
      <c r="G28" s="47">
        <f>IF($F28="未実施","至急",EDATE($F28,12/$C28))</f>
        <v/>
      </c>
      <c r="H28" s="10" t="n"/>
    </row>
    <row r="29">
      <c r="A29" s="48" t="inlineStr">
        <is>
          <t>新規採用時の感染対策研修</t>
        </is>
      </c>
      <c r="B29" s="31" t="inlineStr">
        <is>
          <t>解釈通知(31)②ウ</t>
        </is>
      </c>
      <c r="C29" s="10" t="inlineStr">
        <is>
          <t>採用者ごと</t>
        </is>
      </c>
      <c r="D29" s="24">
        <f>COUNTIFS('11_職員名簿'!$D:$D,"&gt;="&amp;$K$22,'11_職員名簿'!$N:$N,"")</f>
        <v/>
      </c>
      <c r="E29" s="24">
        <f>IF($D29&gt;0,"未実施者 "&amp;$D29&amp;"名","適合")</f>
        <v/>
      </c>
      <c r="F29" s="10" t="inlineStr">
        <is>
          <t>─</t>
        </is>
      </c>
      <c r="G29" s="10" t="inlineStr">
        <is>
          <t>─</t>
        </is>
      </c>
      <c r="H29" s="10" t="n"/>
    </row>
    <row r="30" ht="22" customHeight="1">
      <c r="A30" s="48" t="inlineStr">
        <is>
          <t>感染症・食中毒の予防及びまん延の防止のための指針の整備</t>
        </is>
      </c>
      <c r="B30" s="31" t="inlineStr">
        <is>
          <t>基準第41条第2項第2号</t>
        </is>
      </c>
      <c r="C30" s="10" t="inlineStr">
        <is>
          <t>常時</t>
        </is>
      </c>
      <c r="D30" s="23" t="n"/>
      <c r="E30" s="24">
        <f>IF($D30="あり","適合",IF($D30="","未入力","不適合"))</f>
        <v/>
      </c>
      <c r="F30" s="21" t="n"/>
      <c r="G30" s="47">
        <f>IF($F30="","",EDATE($F30,12))</f>
        <v/>
      </c>
      <c r="H30" s="10" t="n"/>
    </row>
    <row r="31" ht="22" customHeight="1">
      <c r="A31" s="48" t="inlineStr">
        <is>
          <t>感染症に係る業務継続計画の策定</t>
        </is>
      </c>
      <c r="B31" s="31" t="inlineStr">
        <is>
          <t>基準第38条の2第1項</t>
        </is>
      </c>
      <c r="C31" s="10" t="inlineStr">
        <is>
          <t>常時</t>
        </is>
      </c>
      <c r="D31" s="23" t="n"/>
      <c r="E31" s="24">
        <f>IF($D31="あり","適合",IF($D31="","未入力","不適合"))</f>
        <v/>
      </c>
      <c r="F31" s="21" t="n"/>
      <c r="G31" s="47">
        <f>IF($F31="","",EDATE($F31,12))</f>
        <v/>
      </c>
      <c r="H31" s="10" t="n"/>
    </row>
    <row r="32" ht="22" customHeight="1">
      <c r="A32" s="48" t="inlineStr">
        <is>
          <t>非常災害に係る業務継続計画の策定</t>
        </is>
      </c>
      <c r="B32" s="31" t="inlineStr">
        <is>
          <t>基準第38条の2第1項</t>
        </is>
      </c>
      <c r="C32" s="10" t="inlineStr">
        <is>
          <t>常時</t>
        </is>
      </c>
      <c r="D32" s="23" t="n"/>
      <c r="E32" s="24">
        <f>IF($D32="あり","適合",IF($D32="","未入力","不適合"))</f>
        <v/>
      </c>
      <c r="F32" s="21" t="n"/>
      <c r="G32" s="47">
        <f>IF($F32="","",EDATE($F32,12))</f>
        <v/>
      </c>
      <c r="H32" s="10" t="n"/>
    </row>
    <row r="33" ht="22" customHeight="1">
      <c r="A33" s="48" t="inlineStr">
        <is>
          <t>業務継続計画の定期的な見直し</t>
        </is>
      </c>
      <c r="B33" s="31" t="inlineStr">
        <is>
          <t>基準第38条の2第3項</t>
        </is>
      </c>
      <c r="C33" s="10" t="inlineStr">
        <is>
          <t>常時</t>
        </is>
      </c>
      <c r="D33" s="23" t="n"/>
      <c r="E33" s="24">
        <f>IF($D33="あり","適合",IF($D33="","未入力","不適合"))</f>
        <v/>
      </c>
      <c r="F33" s="21" t="n"/>
      <c r="G33" s="47">
        <f>IF($F33="","",EDATE($F33,12))</f>
        <v/>
      </c>
      <c r="H33" s="10" t="n"/>
    </row>
    <row r="34"/>
    <row r="35">
      <c r="A35" s="14" t="inlineStr">
        <is>
          <t>※ D列（実施回数）は様式10の年間ログのB列を数えています。1回の実施で複数要件を満たした場合は、要件ごとに行を分けて記入してください。</t>
        </is>
      </c>
    </row>
    <row r="36"/>
    <row r="37"/>
    <row r="38" ht="18" customHeight="1">
      <c r="A38" s="8" t="inlineStr">
        <is>
          <t>④ 勤務時間比と受講率（様式11から自動集計）</t>
        </is>
      </c>
    </row>
    <row r="39" ht="20" customHeight="1">
      <c r="A39" s="9" t="inlineStr">
        <is>
          <t>項目</t>
        </is>
      </c>
      <c r="B39" s="9" t="inlineStr">
        <is>
          <t>値</t>
        </is>
      </c>
      <c r="C39" s="11" t="n"/>
      <c r="D39" s="9" t="inlineStr"/>
      <c r="E39" s="9" t="inlineStr"/>
      <c r="F39" s="9" t="inlineStr"/>
      <c r="G39" s="9" t="inlineStr"/>
      <c r="H39" s="9" t="inlineStr"/>
    </row>
    <row r="40" ht="20" customHeight="1">
      <c r="A40" s="3" t="inlineStr">
        <is>
          <t>勤務時間比 合計（常勤＝1.0）</t>
        </is>
      </c>
      <c r="B40" s="38">
        <f>'11_職員名簿'!$F$43</f>
        <v/>
      </c>
      <c r="C40" s="11" t="n"/>
    </row>
    <row r="41" ht="20" customHeight="1">
      <c r="A41" s="3" t="inlineStr">
        <is>
          <t>人数ベース受講率（感染症研修①）</t>
        </is>
      </c>
      <c r="B41" s="35">
        <f>'11_職員名簿'!$G$43</f>
        <v/>
      </c>
      <c r="C41" s="11" t="n"/>
    </row>
    <row r="42" ht="20" customHeight="1">
      <c r="A42" s="3" t="inlineStr">
        <is>
          <t>勤務時間比ベース受講率（感染症研修①）</t>
        </is>
      </c>
      <c r="B42" s="35">
        <f>'11_職員名簿'!$G$44</f>
        <v/>
      </c>
      <c r="C42" s="11" t="n"/>
    </row>
    <row r="43" ht="20" customHeight="1">
      <c r="A43" s="3" t="inlineStr">
        <is>
          <t>人数ベース受講率（感染症訓練①）</t>
        </is>
      </c>
      <c r="B43" s="35">
        <f>'11_職員名簿'!$I$43</f>
        <v/>
      </c>
      <c r="C43" s="11" t="n"/>
    </row>
    <row r="44" ht="20" customHeight="1">
      <c r="A44" s="3" t="inlineStr">
        <is>
          <t>勤務時間比ベース受講率（感染症訓練①）</t>
        </is>
      </c>
      <c r="B44" s="35">
        <f>'11_職員名簿'!$I$44</f>
        <v/>
      </c>
      <c r="C44" s="11" t="n"/>
    </row>
    <row r="45" ht="20" customHeight="1">
      <c r="A45" s="3" t="inlineStr">
        <is>
          <t>人数ベース受講率（BCP研修）</t>
        </is>
      </c>
      <c r="B45" s="35">
        <f>'11_職員名簿'!$K$43</f>
        <v/>
      </c>
      <c r="C45" s="11" t="n"/>
    </row>
    <row r="46" ht="20" customHeight="1">
      <c r="A46" s="3" t="inlineStr">
        <is>
          <t>勤務時間比ベース受講率（BCP研修）</t>
        </is>
      </c>
      <c r="B46" s="35">
        <f>'11_職員名簿'!$K$44</f>
        <v/>
      </c>
      <c r="C46" s="11" t="n"/>
    </row>
    <row r="47" ht="20" customHeight="1">
      <c r="A47" s="3" t="inlineStr">
        <is>
          <t>未受講件数 合計</t>
        </is>
      </c>
      <c r="B47" s="45">
        <f>'11_職員名簿'!$M$43</f>
        <v/>
      </c>
      <c r="C47" s="11" t="n"/>
    </row>
    <row r="48"/>
    <row r="49" ht="28" customHeight="1">
      <c r="A49" s="26" t="inlineStr">
        <is>
          <t>※ 人数ベースの受講率だけを見ていると、常勤1名が受けて非常勤5名が未受講でも数字が小さく見えるだけで、どこに穴があるかが分かりません。勤務時間比ベースを併記して、事業所としての実質的なカバー率を確認してください。
※ 様式11のF列は研修受講率を重みづけするための勤務時間比です。指定通所基準の人員配置基準でいう常勤換算とは算定方法が異なるため、人員配置基準の確認には使わないでください。
※ 単位数・報酬に関する数値（94単位、100分の1、100分の80 等）は平成24年厚生労働省告示第122号（令和8年こども家庭庁告示第5号による改正後）によります。運用前に最新の告示・自治体の手引きで確認してください。</t>
        </is>
      </c>
      <c r="B49" s="53" t="n"/>
      <c r="C49" s="53" t="n"/>
      <c r="D49" s="53" t="n"/>
      <c r="E49" s="53" t="n"/>
      <c r="F49" s="53" t="n"/>
      <c r="G49" s="53" t="n"/>
      <c r="H49" s="54" t="n"/>
    </row>
    <row r="50" ht="28" customHeight="1">
      <c r="A50" s="55" t="n"/>
      <c r="H50" s="56" t="n"/>
    </row>
    <row r="51" ht="28" customHeight="1">
      <c r="A51" s="57" t="n"/>
      <c r="B51" s="58" t="n"/>
      <c r="C51" s="58" t="n"/>
      <c r="D51" s="58" t="n"/>
      <c r="E51" s="58" t="n"/>
      <c r="F51" s="58" t="n"/>
      <c r="G51" s="58" t="n"/>
      <c r="H51" s="59" t="n"/>
    </row>
  </sheetData>
  <mergeCells count="49">
    <mergeCell ref="E12:F12"/>
    <mergeCell ref="B47:C47"/>
    <mergeCell ref="G12:H12"/>
    <mergeCell ref="A11:B11"/>
    <mergeCell ref="G11:H11"/>
    <mergeCell ref="B46:C46"/>
    <mergeCell ref="E5:F5"/>
    <mergeCell ref="A49:H51"/>
    <mergeCell ref="E14:F14"/>
    <mergeCell ref="G8:H8"/>
    <mergeCell ref="A15:C16"/>
    <mergeCell ref="A6:B6"/>
    <mergeCell ref="A1:K1"/>
    <mergeCell ref="E8:F8"/>
    <mergeCell ref="B43:C43"/>
    <mergeCell ref="B39:C39"/>
    <mergeCell ref="A7:B7"/>
    <mergeCell ref="G7:H7"/>
    <mergeCell ref="E10:F10"/>
    <mergeCell ref="G10:H10"/>
    <mergeCell ref="B42:C42"/>
    <mergeCell ref="E13:F13"/>
    <mergeCell ref="G6:H6"/>
    <mergeCell ref="G13:H13"/>
    <mergeCell ref="A4:C4"/>
    <mergeCell ref="E9:F9"/>
    <mergeCell ref="A35:H36"/>
    <mergeCell ref="A12:B12"/>
    <mergeCell ref="B44:C44"/>
    <mergeCell ref="E6:F6"/>
    <mergeCell ref="A21:H21"/>
    <mergeCell ref="E15:F15"/>
    <mergeCell ref="E17:H19"/>
    <mergeCell ref="G15:H15"/>
    <mergeCell ref="B41:C41"/>
    <mergeCell ref="E4:H4"/>
    <mergeCell ref="E11:F11"/>
    <mergeCell ref="A5:B5"/>
    <mergeCell ref="G5:H5"/>
    <mergeCell ref="G14:H14"/>
    <mergeCell ref="B40:C40"/>
    <mergeCell ref="A8:B8"/>
    <mergeCell ref="E7:F7"/>
    <mergeCell ref="A10:B10"/>
    <mergeCell ref="A38:K38"/>
    <mergeCell ref="B45:C45"/>
    <mergeCell ref="A13:C14"/>
    <mergeCell ref="A9:B9"/>
    <mergeCell ref="G9:H9"/>
  </mergeCells>
  <dataValidations count="3">
    <dataValidation sqref="C7:C8" showDropDown="0" showInputMessage="0" showErrorMessage="0" allowBlank="1" type="list">
      <formula1>"あり,なし"</formula1>
    </dataValidation>
    <dataValidation sqref="G6" showDropDown="0" showInputMessage="0" showErrorMessage="0" allowBlank="1" type="list">
      <formula1>"一般,重症心身障害児対象"</formula1>
    </dataValidation>
    <dataValidation sqref="D30:D33" showDropDown="0" showInputMessage="0" showErrorMessage="0" allowBlank="1" type="list">
      <formula1>"あり,なし"</formula1>
    </dataValidation>
  </dataValidations>
  <pageMargins left="0.4" right="0.4" top="0.5" bottom="0.6" header="0.5" footer="0.5"/>
  <pageSetup orientation="landscape" paperSize="9" fitToHeight="0" fitToWidth="1"/>
  <headerFooter>
    <oddHeader/>
    <oddFooter>&amp;L&amp;8 自事業所の計算欄／最終確認日 2026-08-14／v1.0&amp;R&amp;8 &amp;P / &amp;N</oddFooter>
    <evenHeader/>
    <evenFooter/>
    <firstHeader/>
    <firstFooter/>
  </headerFooter>
</worksheet>
</file>

<file path=xl/worksheets/sheet16.xml><?xml version="1.0" encoding="utf-8"?>
<worksheet xmlns="http://schemas.openxmlformats.org/spreadsheetml/2006/main">
  <sheetPr>
    <outlinePr summaryBelow="1" summaryRight="1"/>
    <pageSetUpPr fitToPage="1"/>
  </sheetPr>
  <dimension ref="A1:M156"/>
  <sheetViews>
    <sheetView workbookViewId="0">
      <selection activeCell="A1" sqref="A1"/>
    </sheetView>
  </sheetViews>
  <sheetFormatPr baseColWidth="8" defaultRowHeight="15"/>
  <cols>
    <col width="24" customWidth="1" min="1" max="1"/>
    <col width="26" customWidth="1" min="2" max="2"/>
    <col width="22" customWidth="1" min="3" max="3"/>
    <col width="18" customWidth="1" min="4" max="4"/>
    <col width="16" customWidth="1" min="5" max="5"/>
    <col width="16" customWidth="1" min="6" max="6"/>
    <col width="16" customWidth="1" min="7" max="7"/>
    <col width="16" customWidth="1" min="8" max="8"/>
    <col width="14" customWidth="1" min="9" max="9"/>
    <col width="14" customWidth="1" min="10" max="10"/>
    <col width="14" customWidth="1" min="11" max="11"/>
    <col width="14" customWidth="1" min="12" max="12"/>
    <col width="14" customWidth="1" min="13" max="13"/>
  </cols>
  <sheetData>
    <row r="1" ht="24" customHeight="1">
      <c r="A1" s="1" t="inlineStr">
        <is>
          <t>記入例（すべて架空の設定です）</t>
        </is>
      </c>
    </row>
    <row r="2">
      <c r="A2" s="27" t="inlineStr">
        <is>
          <t>この記入例に登場する法人名・事業所名・所在地・人物名・医療機関名・行政機関名はすべて架空です。実在する法人・事業所・個人・機関とは一切関係ありません。</t>
        </is>
      </c>
    </row>
    <row r="3"/>
    <row r="4" ht="18" customHeight="1">
      <c r="A4" s="8" t="inlineStr">
        <is>
          <t>■ 記入例で使う架空の設定</t>
        </is>
      </c>
    </row>
    <row r="5" ht="20" customHeight="1">
      <c r="A5" s="3" t="inlineStr">
        <is>
          <t>法人名</t>
        </is>
      </c>
      <c r="B5" s="49" t="inlineStr">
        <is>
          <t>〇〇株式会社</t>
        </is>
      </c>
      <c r="C5" s="18" t="n"/>
      <c r="D5" s="18" t="n"/>
      <c r="E5" s="18" t="n"/>
      <c r="F5" s="18" t="n"/>
      <c r="G5" s="18" t="n"/>
      <c r="H5" s="18" t="n"/>
      <c r="I5" s="18" t="n"/>
      <c r="J5" s="18" t="n"/>
      <c r="K5" s="18" t="n"/>
      <c r="L5" s="18" t="n"/>
      <c r="M5" s="11" t="n"/>
    </row>
    <row r="6" ht="20" customHeight="1">
      <c r="A6" s="3" t="inlineStr">
        <is>
          <t>事業所名</t>
        </is>
      </c>
      <c r="B6" s="49" t="inlineStr">
        <is>
          <t>児童発達支援・放課後等デイサービス 〇〇（多機能型）</t>
        </is>
      </c>
      <c r="C6" s="18" t="n"/>
      <c r="D6" s="18" t="n"/>
      <c r="E6" s="18" t="n"/>
      <c r="F6" s="18" t="n"/>
      <c r="G6" s="18" t="n"/>
      <c r="H6" s="18" t="n"/>
      <c r="I6" s="18" t="n"/>
      <c r="J6" s="18" t="n"/>
      <c r="K6" s="18" t="n"/>
      <c r="L6" s="18" t="n"/>
      <c r="M6" s="11" t="n"/>
    </row>
    <row r="7" ht="20" customHeight="1">
      <c r="A7" s="3" t="inlineStr">
        <is>
          <t>所在地</t>
        </is>
      </c>
      <c r="B7" s="49" t="inlineStr">
        <is>
          <t>東雲県みのり市さくら台2-14-3</t>
        </is>
      </c>
      <c r="C7" s="18" t="n"/>
      <c r="D7" s="18" t="n"/>
      <c r="E7" s="18" t="n"/>
      <c r="F7" s="18" t="n"/>
      <c r="G7" s="18" t="n"/>
      <c r="H7" s="18" t="n"/>
      <c r="I7" s="18" t="n"/>
      <c r="J7" s="18" t="n"/>
      <c r="K7" s="18" t="n"/>
      <c r="L7" s="18" t="n"/>
      <c r="M7" s="11" t="n"/>
    </row>
    <row r="8" ht="20" customHeight="1">
      <c r="A8" s="3" t="inlineStr">
        <is>
          <t>指定番号</t>
        </is>
      </c>
      <c r="B8" s="49" t="inlineStr">
        <is>
          <t>0000000000（架空）</t>
        </is>
      </c>
      <c r="C8" s="18" t="n"/>
      <c r="D8" s="18" t="n"/>
      <c r="E8" s="18" t="n"/>
      <c r="F8" s="18" t="n"/>
      <c r="G8" s="18" t="n"/>
      <c r="H8" s="18" t="n"/>
      <c r="I8" s="18" t="n"/>
      <c r="J8" s="18" t="n"/>
      <c r="K8" s="18" t="n"/>
      <c r="L8" s="18" t="n"/>
      <c r="M8" s="11" t="n"/>
    </row>
    <row r="9" ht="20" customHeight="1">
      <c r="A9" s="3" t="inlineStr">
        <is>
          <t>利用定員</t>
        </is>
      </c>
      <c r="B9" s="49" t="inlineStr">
        <is>
          <t>10名（児発・放デイ 一体的運営）／実登録児童 14名</t>
        </is>
      </c>
      <c r="C9" s="18" t="n"/>
      <c r="D9" s="18" t="n"/>
      <c r="E9" s="18" t="n"/>
      <c r="F9" s="18" t="n"/>
      <c r="G9" s="18" t="n"/>
      <c r="H9" s="18" t="n"/>
      <c r="I9" s="18" t="n"/>
      <c r="J9" s="18" t="n"/>
      <c r="K9" s="18" t="n"/>
      <c r="L9" s="18" t="n"/>
      <c r="M9" s="11" t="n"/>
    </row>
    <row r="10" ht="20" customHeight="1">
      <c r="A10" s="3" t="inlineStr">
        <is>
          <t>職員</t>
        </is>
      </c>
      <c r="B10" s="49" t="inlineStr">
        <is>
          <t>6名（管理者 佐倉直樹、児発管 木村由美、看護師・非常勤 高木恵子、児童指導員 中川涼太、保育士 小林あかり、保育士パート 東みちる）</t>
        </is>
      </c>
      <c r="C10" s="18" t="n"/>
      <c r="D10" s="18" t="n"/>
      <c r="E10" s="18" t="n"/>
      <c r="F10" s="18" t="n"/>
      <c r="G10" s="18" t="n"/>
      <c r="H10" s="18" t="n"/>
      <c r="I10" s="18" t="n"/>
      <c r="J10" s="18" t="n"/>
      <c r="K10" s="18" t="n"/>
      <c r="L10" s="18" t="n"/>
      <c r="M10" s="11" t="n"/>
    </row>
    <row r="11" ht="20" customHeight="1">
      <c r="A11" s="3" t="inlineStr">
        <is>
          <t>感染対策担当者</t>
        </is>
      </c>
      <c r="B11" s="49" t="inlineStr">
        <is>
          <t>高木恵子（看護師・非常勤）</t>
        </is>
      </c>
      <c r="C11" s="18" t="n"/>
      <c r="D11" s="18" t="n"/>
      <c r="E11" s="18" t="n"/>
      <c r="F11" s="18" t="n"/>
      <c r="G11" s="18" t="n"/>
      <c r="H11" s="18" t="n"/>
      <c r="I11" s="18" t="n"/>
      <c r="J11" s="18" t="n"/>
      <c r="K11" s="18" t="n"/>
      <c r="L11" s="18" t="n"/>
      <c r="M11" s="11" t="n"/>
    </row>
    <row r="12" ht="20" customHeight="1">
      <c r="A12" s="3" t="inlineStr">
        <is>
          <t>協力医療機関</t>
        </is>
      </c>
      <c r="B12" s="49" t="inlineStr">
        <is>
          <t>〇〇こどもクリニック</t>
        </is>
      </c>
      <c r="C12" s="18" t="n"/>
      <c r="D12" s="18" t="n"/>
      <c r="E12" s="18" t="n"/>
      <c r="F12" s="18" t="n"/>
      <c r="G12" s="18" t="n"/>
      <c r="H12" s="18" t="n"/>
      <c r="I12" s="18" t="n"/>
      <c r="J12" s="18" t="n"/>
      <c r="K12" s="18" t="n"/>
      <c r="L12" s="18" t="n"/>
      <c r="M12" s="11" t="n"/>
    </row>
    <row r="13" ht="20" customHeight="1">
      <c r="A13" s="3" t="inlineStr">
        <is>
          <t>報告先</t>
        </is>
      </c>
      <c r="B13" s="49" t="inlineStr">
        <is>
          <t>みのり市 障がい福祉課／東雲県 障害児支援課／東雲県みのり保健所</t>
        </is>
      </c>
      <c r="C13" s="18" t="n"/>
      <c r="D13" s="18" t="n"/>
      <c r="E13" s="18" t="n"/>
      <c r="F13" s="18" t="n"/>
      <c r="G13" s="18" t="n"/>
      <c r="H13" s="18" t="n"/>
      <c r="I13" s="18" t="n"/>
      <c r="J13" s="18" t="n"/>
      <c r="K13" s="18" t="n"/>
      <c r="L13" s="18" t="n"/>
      <c r="M13" s="11" t="n"/>
    </row>
    <row r="14" ht="20" customHeight="1">
      <c r="A14" s="3" t="inlineStr">
        <is>
          <t>記入例の児童</t>
        </is>
      </c>
      <c r="B14" s="49" t="inlineStr">
        <is>
          <t>田原あおい（5歳・児発）、宮下はると（9歳・放デイ）、瀬川ゆい（7歳・放デイ）、大槻そうた（4歳・児発）、藤井りく（8歳・放デイ）</t>
        </is>
      </c>
      <c r="C14" s="18" t="n"/>
      <c r="D14" s="18" t="n"/>
      <c r="E14" s="18" t="n"/>
      <c r="F14" s="18" t="n"/>
      <c r="G14" s="18" t="n"/>
      <c r="H14" s="18" t="n"/>
      <c r="I14" s="18" t="n"/>
      <c r="J14" s="18" t="n"/>
      <c r="K14" s="18" t="n"/>
      <c r="L14" s="18" t="n"/>
      <c r="M14" s="11" t="n"/>
    </row>
    <row r="15" ht="20" customHeight="1">
      <c r="A15" s="3" t="inlineStr">
        <is>
          <t>シナリオ</t>
        </is>
      </c>
      <c r="B15" s="49" t="inlineStr">
        <is>
          <t>令和8年11月17日(火) 10:20、児発利用中の田原あおいが嘔吐。同日11:00、放デイ利用予定の宮下はるとの保護者から当日欠席の連絡。夕方までに児童3名・職員1名が同様の症状。翌18日に児童5名・職員2名（計7名）。実登録児童14名の半数は7名。</t>
        </is>
      </c>
      <c r="C15" s="18" t="n"/>
      <c r="D15" s="18" t="n"/>
      <c r="E15" s="18" t="n"/>
      <c r="F15" s="18" t="n"/>
      <c r="G15" s="18" t="n"/>
      <c r="H15" s="18" t="n"/>
      <c r="I15" s="18" t="n"/>
      <c r="J15" s="18" t="n"/>
      <c r="K15" s="18" t="n"/>
      <c r="L15" s="18" t="n"/>
      <c r="M15" s="11" t="n"/>
    </row>
    <row r="16"/>
    <row r="17" ht="18" customHeight="1">
      <c r="A17" s="8" t="inlineStr">
        <is>
          <t>■ 様式1 初動記録票（記入例）</t>
        </is>
      </c>
    </row>
    <row r="18" ht="20" customHeight="1">
      <c r="A18" s="3" t="inlineStr">
        <is>
          <t>認知日時</t>
        </is>
      </c>
      <c r="B18" s="49" t="inlineStr">
        <is>
          <t>令和8年11月17日 10時20分</t>
        </is>
      </c>
      <c r="C18" s="18" t="n"/>
      <c r="D18" s="18" t="n"/>
      <c r="E18" s="18" t="n"/>
      <c r="F18" s="18" t="n"/>
      <c r="G18" s="18" t="n"/>
      <c r="H18" s="18" t="n"/>
      <c r="I18" s="18" t="n"/>
      <c r="J18" s="18" t="n"/>
      <c r="K18" s="18" t="n"/>
      <c r="L18" s="18" t="n"/>
      <c r="M18" s="11" t="n"/>
    </row>
    <row r="19" ht="20" customHeight="1">
      <c r="A19" s="3" t="inlineStr">
        <is>
          <t>認知した職員名</t>
        </is>
      </c>
      <c r="B19" s="49" t="inlineStr">
        <is>
          <t>小林あかり</t>
        </is>
      </c>
      <c r="C19" s="18" t="n"/>
      <c r="D19" s="18" t="n"/>
      <c r="E19" s="18" t="n"/>
      <c r="F19" s="18" t="n"/>
      <c r="G19" s="18" t="n"/>
      <c r="H19" s="18" t="n"/>
      <c r="I19" s="18" t="n"/>
      <c r="J19" s="18" t="n"/>
      <c r="K19" s="18" t="n"/>
      <c r="L19" s="18" t="n"/>
      <c r="M19" s="11" t="n"/>
    </row>
    <row r="20" ht="20" customHeight="1">
      <c r="A20" s="3" t="inlineStr">
        <is>
          <t>認知の経緯</t>
        </is>
      </c>
      <c r="B20" s="49" t="inlineStr">
        <is>
          <t>本人の訴え（「おなかいたい」と言った直後、活動室で嘔吐）</t>
        </is>
      </c>
      <c r="C20" s="18" t="n"/>
      <c r="D20" s="18" t="n"/>
      <c r="E20" s="18" t="n"/>
      <c r="F20" s="18" t="n"/>
      <c r="G20" s="18" t="n"/>
      <c r="H20" s="18" t="n"/>
      <c r="I20" s="18" t="n"/>
      <c r="J20" s="18" t="n"/>
      <c r="K20" s="18" t="n"/>
      <c r="L20" s="18" t="n"/>
      <c r="M20" s="11" t="n"/>
    </row>
    <row r="21" ht="20" customHeight="1">
      <c r="A21" s="3" t="inlineStr">
        <is>
          <t>対象者</t>
        </is>
      </c>
      <c r="B21" s="49" t="inlineStr">
        <is>
          <t>田原あおい／児童／5歳／児童発達支援</t>
        </is>
      </c>
      <c r="C21" s="18" t="n"/>
      <c r="D21" s="18" t="n"/>
      <c r="E21" s="18" t="n"/>
      <c r="F21" s="18" t="n"/>
      <c r="G21" s="18" t="n"/>
      <c r="H21" s="18" t="n"/>
      <c r="I21" s="18" t="n"/>
      <c r="J21" s="18" t="n"/>
      <c r="K21" s="18" t="n"/>
      <c r="L21" s="18" t="n"/>
      <c r="M21" s="11" t="n"/>
    </row>
    <row r="22" ht="20" customHeight="1">
      <c r="A22" s="3" t="inlineStr">
        <is>
          <t>症状</t>
        </is>
      </c>
      <c r="B22" s="49" t="inlineStr">
        <is>
          <t>発熱 37.2℃／嘔吐 1回（食物残渣、水様）／下痢 なし／腹痛 あり／発しん なし／咳 なし</t>
        </is>
      </c>
      <c r="C22" s="18" t="n"/>
      <c r="D22" s="18" t="n"/>
      <c r="E22" s="18" t="n"/>
      <c r="F22" s="18" t="n"/>
      <c r="G22" s="18" t="n"/>
      <c r="H22" s="18" t="n"/>
      <c r="I22" s="18" t="n"/>
      <c r="J22" s="18" t="n"/>
      <c r="K22" s="18" t="n"/>
      <c r="L22" s="18" t="n"/>
      <c r="M22" s="11" t="n"/>
    </row>
    <row r="23" ht="20" customHeight="1">
      <c r="A23" s="3" t="inlineStr">
        <is>
          <t>発症日時</t>
        </is>
      </c>
      <c r="B23" s="49" t="inlineStr">
        <is>
          <t>11月17日 10時20分頃（前夜からの不調の申し出は保護者よりなし）</t>
        </is>
      </c>
      <c r="C23" s="18" t="n"/>
      <c r="D23" s="18" t="n"/>
      <c r="E23" s="18" t="n"/>
      <c r="F23" s="18" t="n"/>
      <c r="G23" s="18" t="n"/>
      <c r="H23" s="18" t="n"/>
      <c r="I23" s="18" t="n"/>
      <c r="J23" s="18" t="n"/>
      <c r="K23" s="18" t="n"/>
      <c r="L23" s="18" t="n"/>
      <c r="M23" s="11" t="n"/>
    </row>
    <row r="24" ht="20" customHeight="1">
      <c r="A24" s="3" t="inlineStr">
        <is>
          <t>直近の利用日</t>
        </is>
      </c>
      <c r="B24" s="49" t="inlineStr">
        <is>
          <t>11月13日（金）</t>
        </is>
      </c>
      <c r="C24" s="18" t="n"/>
      <c r="D24" s="18" t="n"/>
      <c r="E24" s="18" t="n"/>
      <c r="F24" s="18" t="n"/>
      <c r="G24" s="18" t="n"/>
      <c r="H24" s="18" t="n"/>
      <c r="I24" s="18" t="n"/>
      <c r="J24" s="18" t="n"/>
      <c r="K24" s="18" t="n"/>
      <c r="L24" s="18" t="n"/>
      <c r="M24" s="11" t="n"/>
    </row>
    <row r="25" ht="20" customHeight="1">
      <c r="A25" s="3" t="inlineStr">
        <is>
          <t>初動 10:22</t>
        </is>
      </c>
      <c r="B25" s="49" t="inlineStr">
        <is>
          <t>静養室へ移動（付添 小林あかり）</t>
        </is>
      </c>
      <c r="C25" s="18" t="n"/>
      <c r="D25" s="18" t="n"/>
      <c r="E25" s="18" t="n"/>
      <c r="F25" s="18" t="n"/>
      <c r="G25" s="18" t="n"/>
      <c r="H25" s="18" t="n"/>
      <c r="I25" s="18" t="n"/>
      <c r="J25" s="18" t="n"/>
      <c r="K25" s="18" t="n"/>
      <c r="L25" s="18" t="n"/>
      <c r="M25" s="11" t="n"/>
    </row>
    <row r="26" ht="20" customHeight="1">
      <c r="A26" s="3" t="inlineStr">
        <is>
          <t>初動 10:25</t>
        </is>
      </c>
      <c r="B26" s="49" t="inlineStr">
        <is>
          <t>嘔吐物処理開始（処理者 高木恵子。使い捨て手袋・マスク・エプロン着用。次亜塩素酸ナトリウム1,000ppm。様式8に別記）</t>
        </is>
      </c>
      <c r="C26" s="18" t="n"/>
      <c r="D26" s="18" t="n"/>
      <c r="E26" s="18" t="n"/>
      <c r="F26" s="18" t="n"/>
      <c r="G26" s="18" t="n"/>
      <c r="H26" s="18" t="n"/>
      <c r="I26" s="18" t="n"/>
      <c r="J26" s="18" t="n"/>
      <c r="K26" s="18" t="n"/>
      <c r="L26" s="18" t="n"/>
      <c r="M26" s="11" t="n"/>
    </row>
    <row r="27" ht="20" customHeight="1">
      <c r="A27" s="3" t="inlineStr">
        <is>
          <t>初動 10:26</t>
        </is>
      </c>
      <c r="B27" s="49" t="inlineStr">
        <is>
          <t>活動室の窓2か所を全開、他の児童4名を隣室へ移動（誘導 中川涼太）</t>
        </is>
      </c>
      <c r="C27" s="18" t="n"/>
      <c r="D27" s="18" t="n"/>
      <c r="E27" s="18" t="n"/>
      <c r="F27" s="18" t="n"/>
      <c r="G27" s="18" t="n"/>
      <c r="H27" s="18" t="n"/>
      <c r="I27" s="18" t="n"/>
      <c r="J27" s="18" t="n"/>
      <c r="K27" s="18" t="n"/>
      <c r="L27" s="18" t="n"/>
      <c r="M27" s="11" t="n"/>
    </row>
    <row r="28" ht="20" customHeight="1">
      <c r="A28" s="3" t="inlineStr">
        <is>
          <t>初動 10:30</t>
        </is>
      </c>
      <c r="B28" s="49" t="inlineStr">
        <is>
          <t>管理者へ報告（小林あかり → 佐倉直樹・在席）</t>
        </is>
      </c>
      <c r="C28" s="18" t="n"/>
      <c r="D28" s="18" t="n"/>
      <c r="E28" s="18" t="n"/>
      <c r="F28" s="18" t="n"/>
      <c r="G28" s="18" t="n"/>
      <c r="H28" s="18" t="n"/>
      <c r="I28" s="18" t="n"/>
      <c r="J28" s="18" t="n"/>
      <c r="K28" s="18" t="n"/>
      <c r="L28" s="18" t="n"/>
      <c r="M28" s="11" t="n"/>
    </row>
    <row r="29" ht="20" customHeight="1">
      <c r="A29" s="3" t="inlineStr">
        <is>
          <t>初動 10:35</t>
        </is>
      </c>
      <c r="B29" s="49" t="inlineStr">
        <is>
          <t>保護者へ連絡（連絡者 木村由美／母 携帯／お迎え依頼、受診の依頼）</t>
        </is>
      </c>
      <c r="C29" s="18" t="n"/>
      <c r="D29" s="18" t="n"/>
      <c r="E29" s="18" t="n"/>
      <c r="F29" s="18" t="n"/>
      <c r="G29" s="18" t="n"/>
      <c r="H29" s="18" t="n"/>
      <c r="I29" s="18" t="n"/>
      <c r="J29" s="18" t="n"/>
      <c r="K29" s="18" t="n"/>
      <c r="L29" s="18" t="n"/>
      <c r="M29" s="11" t="n"/>
    </row>
    <row r="30" ht="20" customHeight="1">
      <c r="A30" s="3" t="inlineStr">
        <is>
          <t>初動 10:50</t>
        </is>
      </c>
      <c r="B30" s="49" t="inlineStr">
        <is>
          <t>嘔吐物処理完了、処理範囲の再消毒（半径2m）</t>
        </is>
      </c>
      <c r="C30" s="18" t="n"/>
      <c r="D30" s="18" t="n"/>
      <c r="E30" s="18" t="n"/>
      <c r="F30" s="18" t="n"/>
      <c r="G30" s="18" t="n"/>
      <c r="H30" s="18" t="n"/>
      <c r="I30" s="18" t="n"/>
      <c r="J30" s="18" t="n"/>
      <c r="K30" s="18" t="n"/>
      <c r="L30" s="18" t="n"/>
      <c r="M30" s="11" t="n"/>
    </row>
    <row r="31" ht="20" customHeight="1">
      <c r="A31" s="3" t="inlineStr">
        <is>
          <t>初動 11:20</t>
        </is>
      </c>
      <c r="B31" s="49" t="inlineStr">
        <is>
          <t>母がお迎え</t>
        </is>
      </c>
      <c r="C31" s="18" t="n"/>
      <c r="D31" s="18" t="n"/>
      <c r="E31" s="18" t="n"/>
      <c r="F31" s="18" t="n"/>
      <c r="G31" s="18" t="n"/>
      <c r="H31" s="18" t="n"/>
      <c r="I31" s="18" t="n"/>
      <c r="J31" s="18" t="n"/>
      <c r="K31" s="18" t="n"/>
      <c r="L31" s="18" t="n"/>
      <c r="M31" s="11" t="n"/>
    </row>
    <row r="32" ht="20" customHeight="1">
      <c r="A32" s="3" t="inlineStr">
        <is>
          <t>接触した児童</t>
        </is>
      </c>
      <c r="B32" s="49" t="inlineStr">
        <is>
          <t>大槻そうた（同日午前、同じ児発グループで活動）、瀬川ゆい・藤井りく（同日午後の放デイ利用時に、午前に田原あおいが使用した活動室・トイレを使用）。※ 宮下はるとは11月17日が当日欠席のため、当日の接触はなし（同日11時に嘔吐・下痢による欠席連絡。様式7の記入例を参照）</t>
        </is>
      </c>
      <c r="C32" s="18" t="n"/>
      <c r="D32" s="18" t="n"/>
      <c r="E32" s="18" t="n"/>
      <c r="F32" s="18" t="n"/>
      <c r="G32" s="18" t="n"/>
      <c r="H32" s="18" t="n"/>
      <c r="I32" s="18" t="n"/>
      <c r="J32" s="18" t="n"/>
      <c r="K32" s="18" t="n"/>
      <c r="L32" s="18" t="n"/>
      <c r="M32" s="11" t="n"/>
    </row>
    <row r="33" ht="20" customHeight="1">
      <c r="A33" s="3" t="inlineStr">
        <is>
          <t>受診</t>
        </is>
      </c>
      <c r="B33" s="49" t="inlineStr">
        <is>
          <t>〇〇こどもクリニック／11月17日 15時30分／診断名「感染性胃腸炎の疑い（検査未実施）」／医師の指示「症状が消えて24時間は集団の場を避けるように」</t>
        </is>
      </c>
      <c r="C33" s="18" t="n"/>
      <c r="D33" s="18" t="n"/>
      <c r="E33" s="18" t="n"/>
      <c r="F33" s="18" t="n"/>
      <c r="G33" s="18" t="n"/>
      <c r="H33" s="18" t="n"/>
      <c r="I33" s="18" t="n"/>
      <c r="J33" s="18" t="n"/>
      <c r="K33" s="18" t="n"/>
      <c r="L33" s="18" t="n"/>
      <c r="M33" s="11" t="n"/>
    </row>
    <row r="34" ht="20" customHeight="1">
      <c r="A34" s="3" t="inlineStr">
        <is>
          <t>管理者記入欄</t>
        </is>
      </c>
      <c r="B34" s="49" t="inlineStr">
        <is>
          <t>現時点で有症状者1名。報告基準1・2いずれも非該当。同日中に他に2名の症状連絡あり、様式2で継続監視とする。記入日 令和8年11月17日／佐倉直樹</t>
        </is>
      </c>
      <c r="C34" s="18" t="n"/>
      <c r="D34" s="18" t="n"/>
      <c r="E34" s="18" t="n"/>
      <c r="F34" s="18" t="n"/>
      <c r="G34" s="18" t="n"/>
      <c r="H34" s="18" t="n"/>
      <c r="I34" s="18" t="n"/>
      <c r="J34" s="18" t="n"/>
      <c r="K34" s="18" t="n"/>
      <c r="L34" s="18" t="n"/>
      <c r="M34" s="11" t="n"/>
    </row>
    <row r="35"/>
    <row r="36" ht="18" customHeight="1">
      <c r="A36" s="8" t="inlineStr">
        <is>
          <t>■ 様式2 有症状者一覧・経過表（令和8年11月18日時点・記入例）</t>
        </is>
      </c>
    </row>
    <row r="37" ht="24" customHeight="1">
      <c r="A37" s="9" t="inlineStr">
        <is>
          <t>No</t>
        </is>
      </c>
      <c r="B37" s="9" t="inlineStr">
        <is>
          <t>氏名</t>
        </is>
      </c>
      <c r="C37" s="9" t="inlineStr">
        <is>
          <t>児童・職員</t>
        </is>
      </c>
      <c r="D37" s="9" t="inlineStr">
        <is>
          <t>所属</t>
        </is>
      </c>
      <c r="E37" s="9" t="inlineStr">
        <is>
          <t>初発日</t>
        </is>
      </c>
      <c r="F37" s="9" t="inlineStr">
        <is>
          <t>主症状</t>
        </is>
      </c>
      <c r="G37" s="9" t="inlineStr">
        <is>
          <t>受診日</t>
        </is>
      </c>
      <c r="H37" s="9" t="inlineStr">
        <is>
          <t>医療機関</t>
        </is>
      </c>
      <c r="I37" s="9" t="inlineStr">
        <is>
          <t>診断名</t>
        </is>
      </c>
      <c r="J37" s="9" t="inlineStr">
        <is>
          <t>重篤度</t>
        </is>
      </c>
      <c r="K37" s="9" t="inlineStr">
        <is>
          <t>転帰</t>
        </is>
      </c>
      <c r="L37" s="9" t="inlineStr">
        <is>
          <t>再開日</t>
        </is>
      </c>
      <c r="M37" s="9" t="inlineStr"/>
    </row>
    <row r="38" ht="18" customHeight="1">
      <c r="A38" s="50" t="n">
        <v>1</v>
      </c>
      <c r="B38" s="49" t="inlineStr">
        <is>
          <t>田原あおい</t>
        </is>
      </c>
      <c r="C38" s="50" t="inlineStr">
        <is>
          <t>児童</t>
        </is>
      </c>
      <c r="D38" s="50" t="inlineStr">
        <is>
          <t>児発</t>
        </is>
      </c>
      <c r="E38" s="50" t="inlineStr">
        <is>
          <t>11/17</t>
        </is>
      </c>
      <c r="F38" s="49" t="inlineStr">
        <is>
          <t>嘔吐・腹痛</t>
        </is>
      </c>
      <c r="G38" s="50" t="inlineStr">
        <is>
          <t>11/17</t>
        </is>
      </c>
      <c r="H38" s="49" t="inlineStr">
        <is>
          <t>〇〇こどもクリニック</t>
        </is>
      </c>
      <c r="I38" s="49" t="inlineStr">
        <is>
          <t>感染性胃腸炎の疑い</t>
        </is>
      </c>
      <c r="J38" s="50" t="inlineStr">
        <is>
          <t>軽症</t>
        </is>
      </c>
      <c r="K38" s="50" t="inlineStr">
        <is>
          <t>療養中</t>
        </is>
      </c>
      <c r="L38" s="49" t="inlineStr"/>
    </row>
    <row r="39" ht="18" customHeight="1">
      <c r="A39" s="50" t="n">
        <v>2</v>
      </c>
      <c r="B39" s="49" t="inlineStr">
        <is>
          <t>宮下はると</t>
        </is>
      </c>
      <c r="C39" s="50" t="inlineStr">
        <is>
          <t>児童</t>
        </is>
      </c>
      <c r="D39" s="50" t="inlineStr">
        <is>
          <t>放デイ</t>
        </is>
      </c>
      <c r="E39" s="50" t="inlineStr">
        <is>
          <t>11/17</t>
        </is>
      </c>
      <c r="F39" s="49" t="inlineStr">
        <is>
          <t>嘔吐・下痢</t>
        </is>
      </c>
      <c r="G39" s="50" t="inlineStr">
        <is>
          <t>11/17</t>
        </is>
      </c>
      <c r="H39" s="49" t="inlineStr">
        <is>
          <t>〇〇こどもクリニック</t>
        </is>
      </c>
      <c r="I39" s="49" t="inlineStr">
        <is>
          <t>感染性胃腸炎の疑い</t>
        </is>
      </c>
      <c r="J39" s="50" t="inlineStr">
        <is>
          <t>軽症</t>
        </is>
      </c>
      <c r="K39" s="50" t="inlineStr">
        <is>
          <t>療養中</t>
        </is>
      </c>
      <c r="L39" s="49" t="inlineStr"/>
    </row>
    <row r="40" ht="18" customHeight="1">
      <c r="A40" s="50" t="n">
        <v>3</v>
      </c>
      <c r="B40" s="49" t="inlineStr">
        <is>
          <t>瀬川ゆい</t>
        </is>
      </c>
      <c r="C40" s="50" t="inlineStr">
        <is>
          <t>児童</t>
        </is>
      </c>
      <c r="D40" s="50" t="inlineStr">
        <is>
          <t>放デイ</t>
        </is>
      </c>
      <c r="E40" s="50" t="inlineStr">
        <is>
          <t>11/17</t>
        </is>
      </c>
      <c r="F40" s="49" t="inlineStr">
        <is>
          <t>嘔吐</t>
        </is>
      </c>
      <c r="G40" s="50" t="inlineStr">
        <is>
          <t>未受診</t>
        </is>
      </c>
      <c r="H40" s="49" t="inlineStr">
        <is>
          <t>─</t>
        </is>
      </c>
      <c r="I40" s="49" t="inlineStr">
        <is>
          <t>─</t>
        </is>
      </c>
      <c r="J40" s="50" t="inlineStr">
        <is>
          <t>軽症</t>
        </is>
      </c>
      <c r="K40" s="50" t="inlineStr">
        <is>
          <t>療養中</t>
        </is>
      </c>
      <c r="L40" s="49" t="inlineStr"/>
    </row>
    <row r="41" ht="18" customHeight="1">
      <c r="A41" s="50" t="n">
        <v>4</v>
      </c>
      <c r="B41" s="49" t="inlineStr">
        <is>
          <t>小林あかり</t>
        </is>
      </c>
      <c r="C41" s="50" t="inlineStr">
        <is>
          <t>職員</t>
        </is>
      </c>
      <c r="D41" s="50" t="inlineStr">
        <is>
          <t>保育士</t>
        </is>
      </c>
      <c r="E41" s="50" t="inlineStr">
        <is>
          <t>11/17</t>
        </is>
      </c>
      <c r="F41" s="49" t="inlineStr">
        <is>
          <t>下痢・腹痛</t>
        </is>
      </c>
      <c r="G41" s="50" t="inlineStr">
        <is>
          <t>11/18</t>
        </is>
      </c>
      <c r="H41" s="49" t="inlineStr">
        <is>
          <t>〇〇こどもクリニック</t>
        </is>
      </c>
      <c r="I41" s="49" t="inlineStr">
        <is>
          <t>感染性胃腸炎の疑い</t>
        </is>
      </c>
      <c r="J41" s="50" t="inlineStr">
        <is>
          <t>軽症</t>
        </is>
      </c>
      <c r="K41" s="50" t="inlineStr">
        <is>
          <t>療養中</t>
        </is>
      </c>
      <c r="L41" s="49" t="inlineStr"/>
    </row>
    <row r="42" ht="18" customHeight="1">
      <c r="A42" s="50" t="n">
        <v>5</v>
      </c>
      <c r="B42" s="49" t="inlineStr">
        <is>
          <t>大槻そうた</t>
        </is>
      </c>
      <c r="C42" s="50" t="inlineStr">
        <is>
          <t>児童</t>
        </is>
      </c>
      <c r="D42" s="50" t="inlineStr">
        <is>
          <t>児発</t>
        </is>
      </c>
      <c r="E42" s="50" t="inlineStr">
        <is>
          <t>11/18</t>
        </is>
      </c>
      <c r="F42" s="49" t="inlineStr">
        <is>
          <t>嘔吐・発熱37.8℃</t>
        </is>
      </c>
      <c r="G42" s="50" t="inlineStr">
        <is>
          <t>11/18</t>
        </is>
      </c>
      <c r="H42" s="49" t="inlineStr">
        <is>
          <t>〇〇こどもクリニック</t>
        </is>
      </c>
      <c r="I42" s="49" t="inlineStr">
        <is>
          <t>感染性胃腸炎の疑い</t>
        </is>
      </c>
      <c r="J42" s="50" t="inlineStr">
        <is>
          <t>軽症</t>
        </is>
      </c>
      <c r="K42" s="50" t="inlineStr">
        <is>
          <t>療養中</t>
        </is>
      </c>
      <c r="L42" s="49" t="inlineStr"/>
    </row>
    <row r="43" ht="18" customHeight="1">
      <c r="A43" s="50" t="n">
        <v>6</v>
      </c>
      <c r="B43" s="49" t="inlineStr">
        <is>
          <t>藤井りく</t>
        </is>
      </c>
      <c r="C43" s="50" t="inlineStr">
        <is>
          <t>児童</t>
        </is>
      </c>
      <c r="D43" s="50" t="inlineStr">
        <is>
          <t>放デイ</t>
        </is>
      </c>
      <c r="E43" s="50" t="inlineStr">
        <is>
          <t>11/18</t>
        </is>
      </c>
      <c r="F43" s="49" t="inlineStr">
        <is>
          <t>下痢</t>
        </is>
      </c>
      <c r="G43" s="50" t="inlineStr">
        <is>
          <t>未受診</t>
        </is>
      </c>
      <c r="H43" s="49" t="inlineStr">
        <is>
          <t>─</t>
        </is>
      </c>
      <c r="I43" s="49" t="inlineStr">
        <is>
          <t>─</t>
        </is>
      </c>
      <c r="J43" s="50" t="inlineStr">
        <is>
          <t>軽症</t>
        </is>
      </c>
      <c r="K43" s="50" t="inlineStr">
        <is>
          <t>療養中</t>
        </is>
      </c>
      <c r="L43" s="49" t="inlineStr"/>
    </row>
    <row r="44" ht="18" customHeight="1">
      <c r="A44" s="50" t="n">
        <v>7</v>
      </c>
      <c r="B44" s="49" t="inlineStr">
        <is>
          <t>東みちる</t>
        </is>
      </c>
      <c r="C44" s="50" t="inlineStr">
        <is>
          <t>職員</t>
        </is>
      </c>
      <c r="D44" s="50" t="inlineStr">
        <is>
          <t>保育士</t>
        </is>
      </c>
      <c r="E44" s="50" t="inlineStr">
        <is>
          <t>11/18</t>
        </is>
      </c>
      <c r="F44" s="49" t="inlineStr">
        <is>
          <t>嘔吐・下痢</t>
        </is>
      </c>
      <c r="G44" s="50" t="inlineStr">
        <is>
          <t>11/18</t>
        </is>
      </c>
      <c r="H44" s="49" t="inlineStr">
        <is>
          <t>〇〇こどもクリニック</t>
        </is>
      </c>
      <c r="I44" s="49" t="inlineStr">
        <is>
          <t>感染性胃腸炎の疑い</t>
        </is>
      </c>
      <c r="J44" s="50" t="inlineStr">
        <is>
          <t>軽症</t>
        </is>
      </c>
      <c r="K44" s="50" t="inlineStr">
        <is>
          <t>療養中</t>
        </is>
      </c>
      <c r="L44" s="49" t="inlineStr"/>
    </row>
    <row r="45" ht="18" customHeight="1">
      <c r="A45" s="3" t="inlineStr">
        <is>
          <t>累計有症状者数</t>
        </is>
      </c>
      <c r="B45" s="49" t="inlineStr">
        <is>
          <t>7名（うち児童5名、職員2名）</t>
        </is>
      </c>
      <c r="C45" s="18" t="n"/>
      <c r="D45" s="18" t="n"/>
      <c r="E45" s="18" t="n"/>
      <c r="F45" s="18" t="n"/>
      <c r="G45" s="18" t="n"/>
      <c r="H45" s="18" t="n"/>
      <c r="I45" s="18" t="n"/>
      <c r="J45" s="18" t="n"/>
      <c r="K45" s="18" t="n"/>
      <c r="L45" s="18" t="n"/>
      <c r="M45" s="11" t="n"/>
    </row>
    <row r="46" ht="18" customHeight="1">
      <c r="A46" s="3" t="inlineStr">
        <is>
          <t>重篤者・死亡者</t>
        </is>
      </c>
      <c r="B46" s="49" t="inlineStr">
        <is>
          <t>0名</t>
        </is>
      </c>
      <c r="C46" s="18" t="n"/>
      <c r="D46" s="18" t="n"/>
      <c r="E46" s="18" t="n"/>
      <c r="F46" s="18" t="n"/>
      <c r="G46" s="18" t="n"/>
      <c r="H46" s="18" t="n"/>
      <c r="I46" s="18" t="n"/>
      <c r="J46" s="18" t="n"/>
      <c r="K46" s="18" t="n"/>
      <c r="L46" s="18" t="n"/>
      <c r="M46" s="11" t="n"/>
    </row>
    <row r="47" ht="18" customHeight="1">
      <c r="A47" s="3" t="inlineStr">
        <is>
          <t>対象者総数</t>
        </is>
      </c>
      <c r="B47" s="49" t="inlineStr">
        <is>
          <t>20名（実登録児童14名＋職員6名）／児童の半数ライン 7名／児童＋職員の半数ライン 10名</t>
        </is>
      </c>
      <c r="C47" s="18" t="n"/>
      <c r="D47" s="18" t="n"/>
      <c r="E47" s="18" t="n"/>
      <c r="F47" s="18" t="n"/>
      <c r="G47" s="18" t="n"/>
      <c r="H47" s="18" t="n"/>
      <c r="I47" s="18" t="n"/>
      <c r="J47" s="18" t="n"/>
      <c r="K47" s="18" t="n"/>
      <c r="L47" s="18" t="n"/>
      <c r="M47" s="11" t="n"/>
    </row>
    <row r="48" ht="18" customHeight="1">
      <c r="A48" s="3" t="inlineStr">
        <is>
          <t>報告基準1（1週間内に死亡・重篤2名以上）</t>
        </is>
      </c>
      <c r="B48" s="49" t="inlineStr">
        <is>
          <t>非該当</t>
        </is>
      </c>
      <c r="C48" s="18" t="n"/>
      <c r="D48" s="18" t="n"/>
      <c r="E48" s="18" t="n"/>
      <c r="F48" s="18" t="n"/>
      <c r="G48" s="18" t="n"/>
      <c r="H48" s="18" t="n"/>
      <c r="I48" s="18" t="n"/>
      <c r="J48" s="18" t="n"/>
      <c r="K48" s="18" t="n"/>
      <c r="L48" s="18" t="n"/>
      <c r="M48" s="11" t="n"/>
    </row>
    <row r="49" ht="18" customHeight="1">
      <c r="A49" s="3" t="inlineStr">
        <is>
          <t>報告基準2-a（10名以上）</t>
        </is>
      </c>
      <c r="B49" s="49" t="inlineStr">
        <is>
          <t>非該当（計7名）</t>
        </is>
      </c>
      <c r="C49" s="18" t="n"/>
      <c r="D49" s="18" t="n"/>
      <c r="E49" s="18" t="n"/>
      <c r="F49" s="18" t="n"/>
      <c r="G49" s="18" t="n"/>
      <c r="H49" s="18" t="n"/>
      <c r="I49" s="18" t="n"/>
      <c r="J49" s="18" t="n"/>
      <c r="K49" s="18" t="n"/>
      <c r="L49" s="18" t="n"/>
      <c r="M49" s="11" t="n"/>
    </row>
    <row r="50" ht="18" customHeight="1">
      <c r="A50" s="3" t="inlineStr">
        <is>
          <t>報告基準2-b（児童のみで半数以上）</t>
        </is>
      </c>
      <c r="B50" s="49" t="inlineStr">
        <is>
          <t>非該当（児童5名／半数ライン7名）</t>
        </is>
      </c>
      <c r="C50" s="18" t="n"/>
      <c r="D50" s="18" t="n"/>
      <c r="E50" s="18" t="n"/>
      <c r="F50" s="18" t="n"/>
      <c r="G50" s="18" t="n"/>
      <c r="H50" s="18" t="n"/>
      <c r="I50" s="18" t="n"/>
      <c r="J50" s="18" t="n"/>
      <c r="K50" s="18" t="n"/>
      <c r="L50" s="18" t="n"/>
      <c r="M50" s="11" t="n"/>
    </row>
    <row r="51" ht="18" customHeight="1">
      <c r="A51" s="3" t="inlineStr">
        <is>
          <t>報告基準2-c（児童＋職員で半数以上）</t>
        </is>
      </c>
      <c r="B51" s="49" t="inlineStr">
        <is>
          <t>非該当（計7名／半数ライン10名）</t>
        </is>
      </c>
      <c r="C51" s="18" t="n"/>
      <c r="D51" s="18" t="n"/>
      <c r="E51" s="18" t="n"/>
      <c r="F51" s="18" t="n"/>
      <c r="G51" s="18" t="n"/>
      <c r="H51" s="18" t="n"/>
      <c r="I51" s="18" t="n"/>
      <c r="J51" s="18" t="n"/>
      <c r="K51" s="18" t="n"/>
      <c r="L51" s="18" t="n"/>
      <c r="M51" s="11" t="n"/>
    </row>
    <row r="52" ht="18" customHeight="1">
      <c r="A52" s="3" t="inlineStr">
        <is>
          <t>報告基準3（施設長判断）</t>
        </is>
      </c>
      <c r="B52" s="49" t="inlineStr">
        <is>
          <t>該当。3日間で7名という発生の速さは通常の発生動向を上回ると判断し、管理者 佐倉直樹が報告を必要と認めた</t>
        </is>
      </c>
      <c r="C52" s="18" t="n"/>
      <c r="D52" s="18" t="n"/>
      <c r="E52" s="18" t="n"/>
      <c r="F52" s="18" t="n"/>
      <c r="G52" s="18" t="n"/>
      <c r="H52" s="18" t="n"/>
      <c r="I52" s="18" t="n"/>
      <c r="J52" s="18" t="n"/>
      <c r="K52" s="18" t="n"/>
      <c r="L52" s="18" t="n"/>
      <c r="M52" s="11" t="n"/>
    </row>
    <row r="53" ht="18" customHeight="1">
      <c r="A53" s="3" t="inlineStr">
        <is>
          <t>総合判定</t>
        </is>
      </c>
      <c r="B53" s="49" t="inlineStr">
        <is>
          <t>報告が必要（基準3による）</t>
        </is>
      </c>
      <c r="C53" s="18" t="n"/>
      <c r="D53" s="18" t="n"/>
      <c r="E53" s="18" t="n"/>
      <c r="F53" s="18" t="n"/>
      <c r="G53" s="18" t="n"/>
      <c r="H53" s="18" t="n"/>
      <c r="I53" s="18" t="n"/>
      <c r="J53" s="18" t="n"/>
      <c r="K53" s="18" t="n"/>
      <c r="L53" s="18" t="n"/>
      <c r="M53" s="11" t="n"/>
    </row>
    <row r="54">
      <c r="A54" s="14" t="inlineStr">
        <is>
          <t>※ 「全利用者の半数」の分母に職員を含めるかは通知上明示されていません。当事業所では児童のみ／児童＋職員の両方を計算し、いずれか該当で報告する運用としています。この事例ではいずれも半数に届いていないため、基準3（施設長が報告を必要と認めた場合）で報告しています。判断の根拠を必ず記録に残してください。</t>
        </is>
      </c>
    </row>
    <row r="55"/>
    <row r="56"/>
    <row r="57" ht="18" customHeight="1">
      <c r="A57" s="8" t="inlineStr">
        <is>
          <t>■ 様式3 行政・保健所報告書（第一報・記入例）</t>
        </is>
      </c>
    </row>
    <row r="58" ht="32" customHeight="1">
      <c r="A58" s="3" t="inlineStr">
        <is>
          <t>報告区分／日時／方法／報告者</t>
        </is>
      </c>
      <c r="B58" s="49" t="inlineStr">
        <is>
          <t>第一報／令和8年11月18日 16時40分／電話（その後FAX送付）／管理者 佐倉直樹</t>
        </is>
      </c>
      <c r="C58" s="18" t="n"/>
      <c r="D58" s="18" t="n"/>
      <c r="E58" s="18" t="n"/>
      <c r="F58" s="18" t="n"/>
      <c r="G58" s="18" t="n"/>
      <c r="H58" s="18" t="n"/>
      <c r="I58" s="18" t="n"/>
      <c r="J58" s="18" t="n"/>
      <c r="K58" s="18" t="n"/>
      <c r="L58" s="18" t="n"/>
      <c r="M58" s="11" t="n"/>
    </row>
    <row r="59" ht="32" customHeight="1">
      <c r="A59" s="3" t="inlineStr">
        <is>
          <t>報告先</t>
        </is>
      </c>
      <c r="B59" s="49" t="inlineStr">
        <is>
          <t>①みのり市 障がい福祉課（受付者名を記入）②東雲県 障害児支援課（同）③東雲県みのり保健所 保健予防課（同）</t>
        </is>
      </c>
      <c r="C59" s="18" t="n"/>
      <c r="D59" s="18" t="n"/>
      <c r="E59" s="18" t="n"/>
      <c r="F59" s="18" t="n"/>
      <c r="G59" s="18" t="n"/>
      <c r="H59" s="18" t="n"/>
      <c r="I59" s="18" t="n"/>
      <c r="J59" s="18" t="n"/>
      <c r="K59" s="18" t="n"/>
      <c r="L59" s="18" t="n"/>
      <c r="M59" s="11" t="n"/>
    </row>
    <row r="60" ht="32" customHeight="1">
      <c r="A60" s="3" t="inlineStr">
        <is>
          <t>事業所</t>
        </is>
      </c>
      <c r="B60" s="49" t="inlineStr">
        <is>
          <t>〇〇株式会社／児童発達支援・放課後等デイサービス 〇〇／多機能型／指定番号0000000000／東雲県みのり市さくら台2-14-3／管理者 佐倉直樹／利用定員10名／実登録児童14名／職員6名</t>
        </is>
      </c>
      <c r="C60" s="18" t="n"/>
      <c r="D60" s="18" t="n"/>
      <c r="E60" s="18" t="n"/>
      <c r="F60" s="18" t="n"/>
      <c r="G60" s="18" t="n"/>
      <c r="H60" s="18" t="n"/>
      <c r="I60" s="18" t="n"/>
      <c r="J60" s="18" t="n"/>
      <c r="K60" s="18" t="n"/>
      <c r="L60" s="18" t="n"/>
      <c r="M60" s="11" t="n"/>
    </row>
    <row r="61" ht="32" customHeight="1">
      <c r="A61" s="3" t="inlineStr">
        <is>
          <t>発生状況</t>
        </is>
      </c>
      <c r="B61" s="49" t="inlineStr">
        <is>
          <t>初発日 令和8年11月17日／覚知日 令和8年11月17日／有症状者 児童5名・職員2名・計7名／主な症状 嘔吐・下痢・腹痛・軽度の発熱／重篤者0名／死亡者0名／受診者5名／入院者0名／診断名 感染性胃腸炎の疑い（ウイルス検査は未実施）</t>
        </is>
      </c>
      <c r="C61" s="18" t="n"/>
      <c r="D61" s="18" t="n"/>
      <c r="E61" s="18" t="n"/>
      <c r="F61" s="18" t="n"/>
      <c r="G61" s="18" t="n"/>
      <c r="H61" s="18" t="n"/>
      <c r="I61" s="18" t="n"/>
      <c r="J61" s="18" t="n"/>
      <c r="K61" s="18" t="n"/>
      <c r="L61" s="18" t="n"/>
      <c r="M61" s="11" t="n"/>
    </row>
    <row r="62" ht="32" customHeight="1">
      <c r="A62" s="3" t="inlineStr">
        <is>
          <t>原因の推定</t>
        </is>
      </c>
      <c r="B62" s="49" t="inlineStr">
        <is>
          <t>現時点で特定できず。給食は外部搬入弁当で、11月16日以降の同一メニューを喫食していない児童にも発症があることから、食品由来より接触感染を疑う</t>
        </is>
      </c>
      <c r="C62" s="18" t="n"/>
      <c r="D62" s="18" t="n"/>
      <c r="E62" s="18" t="n"/>
      <c r="F62" s="18" t="n"/>
      <c r="G62" s="18" t="n"/>
      <c r="H62" s="18" t="n"/>
      <c r="I62" s="18" t="n"/>
      <c r="J62" s="18" t="n"/>
      <c r="K62" s="18" t="n"/>
      <c r="L62" s="18" t="n"/>
      <c r="M62" s="11" t="n"/>
    </row>
    <row r="63" ht="32" customHeight="1">
      <c r="A63" s="3" t="inlineStr">
        <is>
          <t>該当した報告基準</t>
        </is>
      </c>
      <c r="B63" s="49" t="inlineStr">
        <is>
          <t>3（通常の発生動向を上回る発生が疑われ、施設長が報告を必要と認めた）</t>
        </is>
      </c>
      <c r="C63" s="18" t="n"/>
      <c r="D63" s="18" t="n"/>
      <c r="E63" s="18" t="n"/>
      <c r="F63" s="18" t="n"/>
      <c r="G63" s="18" t="n"/>
      <c r="H63" s="18" t="n"/>
      <c r="I63" s="18" t="n"/>
      <c r="J63" s="18" t="n"/>
      <c r="K63" s="18" t="n"/>
      <c r="L63" s="18" t="n"/>
      <c r="M63" s="11" t="n"/>
    </row>
    <row r="64" ht="32" customHeight="1">
      <c r="A64" s="3" t="inlineStr">
        <is>
          <t>実施済みの対応</t>
        </is>
      </c>
      <c r="B64" s="49" t="inlineStr">
        <is>
          <t>11/17〜 有症状者は速やかに静養室へ隔離し保護者へ引き渡し／11/17・18 活動室・トイレ・玄関の手すり・ドアノブ・おもちゃを次亜塩素酸ナトリウム200ppmで1日3回消毒、嘔吐物処理箇所は1,000ppm／11/18 全保護者へ発生を通知（様式4-Aを配付・メール送信）／11/18 症状のある職員2名を就業から外し自宅療養／11/18 協力医療機関へ電話相談、検体提出の要否を照会／給食は外部搬入弁当を継続、検食は−20℃以下で11月16日分から保存中</t>
        </is>
      </c>
      <c r="C64" s="18" t="n"/>
      <c r="D64" s="18" t="n"/>
      <c r="E64" s="18" t="n"/>
      <c r="F64" s="18" t="n"/>
      <c r="G64" s="18" t="n"/>
      <c r="H64" s="18" t="n"/>
      <c r="I64" s="18" t="n"/>
      <c r="J64" s="18" t="n"/>
      <c r="K64" s="18" t="n"/>
      <c r="L64" s="18" t="n"/>
      <c r="M64" s="11" t="n"/>
    </row>
    <row r="65" ht="32" customHeight="1">
      <c r="A65" s="3" t="inlineStr">
        <is>
          <t>今後の対応予定</t>
        </is>
      </c>
      <c r="B65" s="49" t="inlineStr">
        <is>
          <t>11/19（木）〜11/21（土）の3日間、全体の利用を休止し全館消毒を実施。11/20（金）までに11/24（火）からの再開可否を判断し、保護者へ連絡。日々の有症状者数を様式2で集計し、11/19以降 毎日16時に経過報告</t>
        </is>
      </c>
      <c r="C65" s="18" t="n"/>
      <c r="D65" s="18" t="n"/>
      <c r="E65" s="18" t="n"/>
      <c r="F65" s="18" t="n"/>
      <c r="G65" s="18" t="n"/>
      <c r="H65" s="18" t="n"/>
      <c r="I65" s="18" t="n"/>
      <c r="J65" s="18" t="n"/>
      <c r="K65" s="18" t="n"/>
      <c r="L65" s="18" t="n"/>
      <c r="M65" s="11" t="n"/>
    </row>
    <row r="66" ht="32" customHeight="1">
      <c r="A66" s="3" t="inlineStr">
        <is>
          <t>行政からの指示事項</t>
        </is>
      </c>
      <c r="B66" s="49" t="inlineStr">
        <is>
          <t>（保健所より）検体提出の調整、有症状者の便検査の検討、経過を毎日報告、終息は最終発症者の症状消失から48時間経過をもって判断</t>
        </is>
      </c>
      <c r="C66" s="18" t="n"/>
      <c r="D66" s="18" t="n"/>
      <c r="E66" s="18" t="n"/>
      <c r="F66" s="18" t="n"/>
      <c r="G66" s="18" t="n"/>
      <c r="H66" s="18" t="n"/>
      <c r="I66" s="18" t="n"/>
      <c r="J66" s="18" t="n"/>
      <c r="K66" s="18" t="n"/>
      <c r="L66" s="18" t="n"/>
      <c r="M66" s="11" t="n"/>
    </row>
    <row r="67" ht="32" customHeight="1">
      <c r="A67" s="3" t="inlineStr">
        <is>
          <t>次回報告予定日</t>
        </is>
      </c>
      <c r="B67" s="49" t="inlineStr">
        <is>
          <t>令和8年11月19日</t>
        </is>
      </c>
      <c r="C67" s="18" t="n"/>
      <c r="D67" s="18" t="n"/>
      <c r="E67" s="18" t="n"/>
      <c r="F67" s="18" t="n"/>
      <c r="G67" s="18" t="n"/>
      <c r="H67" s="18" t="n"/>
      <c r="I67" s="18" t="n"/>
      <c r="J67" s="18" t="n"/>
      <c r="K67" s="18" t="n"/>
      <c r="L67" s="18" t="n"/>
      <c r="M67" s="11" t="n"/>
    </row>
    <row r="68" ht="32" customHeight="1">
      <c r="A68" s="3" t="inlineStr">
        <is>
          <t>終息報告</t>
        </is>
      </c>
      <c r="B68" s="49" t="inlineStr">
        <is>
          <t>終息日 令和8年11月25日／根拠 最終発症者（藤井りく 11/18発症）の症状消失11/21から4日間、新規発症なし。保健所と協議のうえ11/25をもって終息と判断／再発防止策 登所時の健康観察に「前夜からの嘔吐・下痢の有無」を追加、嘔吐物処理キットを活動室・トイレ・玄関の3か所に常備、11月26日に臨時の感染対策委員会を開催し指針を改訂</t>
        </is>
      </c>
      <c r="C68" s="18" t="n"/>
      <c r="D68" s="18" t="n"/>
      <c r="E68" s="18" t="n"/>
      <c r="F68" s="18" t="n"/>
      <c r="G68" s="18" t="n"/>
      <c r="H68" s="18" t="n"/>
      <c r="I68" s="18" t="n"/>
      <c r="J68" s="18" t="n"/>
      <c r="K68" s="18" t="n"/>
      <c r="L68" s="18" t="n"/>
      <c r="M68" s="11" t="n"/>
    </row>
    <row r="69"/>
    <row r="70" ht="18" customHeight="1">
      <c r="A70" s="8" t="inlineStr">
        <is>
          <t>■ 様式4-A 保護者向け連絡文（記入例・そのまま差し替えて使えます）</t>
        </is>
      </c>
    </row>
    <row r="71" ht="15" customHeight="1">
      <c r="A71" s="51" t="inlineStr">
        <is>
          <t>令和8年11月18日
保護者の皆さまへ
〇〇株式会社
児童発達支援・放課後等デイサービス 〇〇
管理者　佐倉　直樹
　　　感染性胃腸炎と思われる症状の発生について（お知らせとお願い）
日頃より当事業所の運営にご協力いただきありがとうございます。
11月17日以降、当事業所を利用するお子さまおよび職員に、嘔吐・下痢・腹痛などの症状が複数確認されています。11月18日16時時点で、お子さま5名、職員2名です。医療機関を受診した方の診断は「感染性胃腸炎の疑い」で、原因となるウイルス等の特定はできていません。
本日、みのり市障がい福祉課、東雲県障害児支援課およびみのり保健所へ報告し、指導を受けながら対応しています。
1. 事業所での対応
　・症状のあるお子さまは速やかにお迎えをお願いし、静養室で他のお子さまと分けてお預かりしています。
　・活動室、トイレ、手すり、ドアノブ、おもちゃの消毒を1日3回行っています。
　・症状のある職員は勤務から外しています。
　・11月19日（木）から21日（土）までの3日間、事業所の利用を休止し、全館の消毒を行います。24日（火）からの再開可否は、20日（金）までに改めてご連絡します。
2. ご家庭へのお願い
　・ご利用前に嘔吐・下痢の症状がある場合は、利用を控え、事業所までご連絡ください。
　・症状が出た場合は医療機関の受診をご検討ください。受診された場合は、診断名と医師の指示を事業所へお知らせください。
　・症状が治まった後の利用再開は、下痢・嘔吐が消えて普段の食事がとれるようになってから24時間以上経過していることを目安としています。これは当事業所が定めた基準で、法令上の基準ではありません。医師から別の指示がある場合は医師の指示を優先してください。
　・ご家庭でも、トイレの後と食事の前の手洗い（石けんと流水で20秒以上）をお願いします。
3. 休止期間中の取扱い
　休止期間の利用料はいただきません。振替利用のご希望は、24日（火）以降に個別にご相談ください。
個人が特定される情報はお伝えできませんので、お子さまの氏名等のお問い合わせにはお答えいたしかねます。ご理解をお願いいたします。
ご不明な点は、下記までお問い合わせください。
　電話：（事業所電話番号）　受付時間：平日9時〜18時</t>
        </is>
      </c>
      <c r="B71" s="53" t="n"/>
      <c r="C71" s="53" t="n"/>
      <c r="D71" s="53" t="n"/>
      <c r="E71" s="53" t="n"/>
      <c r="F71" s="53" t="n"/>
      <c r="G71" s="53" t="n"/>
      <c r="H71" s="53" t="n"/>
      <c r="I71" s="53" t="n"/>
      <c r="J71" s="53" t="n"/>
      <c r="K71" s="53" t="n"/>
      <c r="L71" s="53" t="n"/>
      <c r="M71" s="54" t="n"/>
    </row>
    <row r="72" ht="15" customHeight="1">
      <c r="A72" s="55" t="n"/>
      <c r="M72" s="56" t="n"/>
    </row>
    <row r="73" ht="15" customHeight="1">
      <c r="A73" s="55" t="n"/>
      <c r="M73" s="56" t="n"/>
    </row>
    <row r="74" ht="15" customHeight="1">
      <c r="A74" s="55" t="n"/>
      <c r="M74" s="56" t="n"/>
    </row>
    <row r="75" ht="15" customHeight="1">
      <c r="A75" s="55" t="n"/>
      <c r="M75" s="56" t="n"/>
    </row>
    <row r="76" ht="15" customHeight="1">
      <c r="A76" s="55" t="n"/>
      <c r="M76" s="56" t="n"/>
    </row>
    <row r="77" ht="15" customHeight="1">
      <c r="A77" s="55" t="n"/>
      <c r="M77" s="56" t="n"/>
    </row>
    <row r="78" ht="15" customHeight="1">
      <c r="A78" s="55" t="n"/>
      <c r="M78" s="56" t="n"/>
    </row>
    <row r="79" ht="15" customHeight="1">
      <c r="A79" s="55" t="n"/>
      <c r="M79" s="56" t="n"/>
    </row>
    <row r="80" ht="15" customHeight="1">
      <c r="A80" s="55" t="n"/>
      <c r="M80" s="56" t="n"/>
    </row>
    <row r="81" ht="15" customHeight="1">
      <c r="A81" s="55" t="n"/>
      <c r="M81" s="56" t="n"/>
    </row>
    <row r="82" ht="15" customHeight="1">
      <c r="A82" s="55" t="n"/>
      <c r="M82" s="56" t="n"/>
    </row>
    <row r="83" ht="15" customHeight="1">
      <c r="A83" s="55" t="n"/>
      <c r="M83" s="56" t="n"/>
    </row>
    <row r="84" ht="15" customHeight="1">
      <c r="A84" s="55" t="n"/>
      <c r="M84" s="56" t="n"/>
    </row>
    <row r="85" ht="15" customHeight="1">
      <c r="A85" s="55" t="n"/>
      <c r="M85" s="56" t="n"/>
    </row>
    <row r="86" ht="15" customHeight="1">
      <c r="A86" s="55" t="n"/>
      <c r="M86" s="56" t="n"/>
    </row>
    <row r="87" ht="15" customHeight="1">
      <c r="A87" s="55" t="n"/>
      <c r="M87" s="56" t="n"/>
    </row>
    <row r="88" ht="15" customHeight="1">
      <c r="A88" s="55" t="n"/>
      <c r="M88" s="56" t="n"/>
    </row>
    <row r="89" ht="15" customHeight="1">
      <c r="A89" s="55" t="n"/>
      <c r="M89" s="56" t="n"/>
    </row>
    <row r="90" ht="15" customHeight="1">
      <c r="A90" s="55" t="n"/>
      <c r="M90" s="56" t="n"/>
    </row>
    <row r="91" ht="15" customHeight="1">
      <c r="A91" s="55" t="n"/>
      <c r="M91" s="56" t="n"/>
    </row>
    <row r="92" ht="15" customHeight="1">
      <c r="A92" s="55" t="n"/>
      <c r="M92" s="56" t="n"/>
    </row>
    <row r="93" ht="15" customHeight="1">
      <c r="A93" s="55" t="n"/>
      <c r="M93" s="56" t="n"/>
    </row>
    <row r="94" ht="15" customHeight="1">
      <c r="A94" s="55" t="n"/>
      <c r="M94" s="56" t="n"/>
    </row>
    <row r="95" ht="15" customHeight="1">
      <c r="A95" s="55" t="n"/>
      <c r="M95" s="56" t="n"/>
    </row>
    <row r="96" ht="15" customHeight="1">
      <c r="A96" s="55" t="n"/>
      <c r="M96" s="56" t="n"/>
    </row>
    <row r="97" ht="15" customHeight="1">
      <c r="A97" s="55" t="n"/>
      <c r="M97" s="56" t="n"/>
    </row>
    <row r="98" ht="15" customHeight="1">
      <c r="A98" s="55" t="n"/>
      <c r="M98" s="56" t="n"/>
    </row>
    <row r="99" ht="15" customHeight="1">
      <c r="A99" s="55" t="n"/>
      <c r="M99" s="56" t="n"/>
    </row>
    <row r="100" ht="15" customHeight="1">
      <c r="A100" s="55" t="n"/>
      <c r="M100" s="56" t="n"/>
    </row>
    <row r="101" ht="15" customHeight="1">
      <c r="A101" s="55" t="n"/>
      <c r="M101" s="56" t="n"/>
    </row>
    <row r="102" ht="15" customHeight="1">
      <c r="A102" s="55" t="n"/>
      <c r="M102" s="56" t="n"/>
    </row>
    <row r="103" ht="15" customHeight="1">
      <c r="A103" s="55" t="n"/>
      <c r="M103" s="56" t="n"/>
    </row>
    <row r="104" ht="15" customHeight="1">
      <c r="A104" s="55" t="n"/>
      <c r="M104" s="56" t="n"/>
    </row>
    <row r="105" ht="15" customHeight="1">
      <c r="A105" s="55" t="n"/>
      <c r="M105" s="56" t="n"/>
    </row>
    <row r="106" ht="15" customHeight="1">
      <c r="A106" s="55" t="n"/>
      <c r="M106" s="56" t="n"/>
    </row>
    <row r="107" ht="15" customHeight="1">
      <c r="A107" s="55" t="n"/>
      <c r="M107" s="56" t="n"/>
    </row>
    <row r="108" ht="15" customHeight="1">
      <c r="A108" s="55" t="n"/>
      <c r="M108" s="56" t="n"/>
    </row>
    <row r="109" ht="15" customHeight="1">
      <c r="A109" s="55" t="n"/>
      <c r="M109" s="56" t="n"/>
    </row>
    <row r="110" ht="15" customHeight="1">
      <c r="A110" s="55" t="n"/>
      <c r="M110" s="56" t="n"/>
    </row>
    <row r="111" ht="15" customHeight="1">
      <c r="A111" s="57" t="n"/>
      <c r="B111" s="58" t="n"/>
      <c r="C111" s="58" t="n"/>
      <c r="D111" s="58" t="n"/>
      <c r="E111" s="58" t="n"/>
      <c r="F111" s="58" t="n"/>
      <c r="G111" s="58" t="n"/>
      <c r="H111" s="58" t="n"/>
      <c r="I111" s="58" t="n"/>
      <c r="J111" s="58" t="n"/>
      <c r="K111" s="58" t="n"/>
      <c r="L111" s="58" t="n"/>
      <c r="M111" s="59" t="n"/>
    </row>
    <row r="112"/>
    <row r="113" ht="18" customHeight="1">
      <c r="A113" s="8" t="inlineStr">
        <is>
          <t>■ 様式5 利用再開確認票（記入例2件）</t>
        </is>
      </c>
    </row>
    <row r="114" ht="46" customHeight="1">
      <c r="A114" s="3" t="inlineStr">
        <is>
          <t>例1 宮下はると（9歳・放デイ）／感染性胃腸炎（第三種 その他の感染症）</t>
        </is>
      </c>
      <c r="B114" s="49" t="inlineStr">
        <is>
          <t>発症日 11/17／解熱日 ─／症状軽快日 11/20／学齢児／出席停止期間の目安（自動）＝日数基準なし（医師の判断による）／利用再開可能日（自動）＝医師の判断による（自事業所目安 11/21 以降）／医師の確認＝要／〇〇こどもクリニック 11月21日・確認方法 口頭（保護者経由で電話確認）／在籍校の出席停止指示 あり（11/17〜11/21）／保護者からの申出 11月21日・母・下痢は11月20日朝を最後に消失、通常の食事を摂取、体温36.5℃／事業所の判断＝再開可（判断者 佐倉直樹・11月21日）</t>
        </is>
      </c>
      <c r="C114" s="18" t="n"/>
      <c r="D114" s="18" t="n"/>
      <c r="E114" s="18" t="n"/>
      <c r="F114" s="18" t="n"/>
      <c r="G114" s="18" t="n"/>
      <c r="H114" s="18" t="n"/>
      <c r="I114" s="18" t="n"/>
      <c r="J114" s="18" t="n"/>
      <c r="K114" s="18" t="n"/>
      <c r="L114" s="18" t="n"/>
      <c r="M114" s="11" t="n"/>
    </row>
    <row r="115" ht="46" customHeight="1">
      <c r="A115" s="3" t="inlineStr">
        <is>
          <t>例2 瀬川ゆい（7歳・放デイ）／インフルエンザA型（第二種・自動計算の確認用）</t>
        </is>
      </c>
      <c r="B115" s="49" t="inlineStr">
        <is>
          <t>発症日 12/8／解熱日 12/10／学齢児／出席停止期間の目安（自動）＝MAX(12/8＋5日, 12/10＋2日)＝2026/12/13 まで／利用再開可能日（自動）＝2026/12/14／医師の確認＝任意（日数の目安で判断可）／在籍校の出席停止指示 あり（12/8〜12/13）／事業所の判断＝再開可（12月14日から。判断者 木村由美・12月12日）</t>
        </is>
      </c>
      <c r="C115" s="18" t="n"/>
      <c r="D115" s="18" t="n"/>
      <c r="E115" s="18" t="n"/>
      <c r="F115" s="18" t="n"/>
      <c r="G115" s="18" t="n"/>
      <c r="H115" s="18" t="n"/>
      <c r="I115" s="18" t="n"/>
      <c r="J115" s="18" t="n"/>
      <c r="K115" s="18" t="n"/>
      <c r="L115" s="18" t="n"/>
      <c r="M115" s="11" t="n"/>
    </row>
    <row r="116" ht="46" customHeight="1">
      <c r="A116" s="3" t="inlineStr">
        <is>
          <t>※ 幼児の場合</t>
        </is>
      </c>
      <c r="B116" s="49" t="inlineStr">
        <is>
          <t>同じインフルエンザでも「幼児／学齢児」欄を『幼児』にすると解熱後3日で計算されます（施行規則第19条第二号）。児発の未就学児は必ず『幼児』を選んでください。</t>
        </is>
      </c>
      <c r="C116" s="18" t="n"/>
      <c r="D116" s="18" t="n"/>
      <c r="E116" s="18" t="n"/>
      <c r="F116" s="18" t="n"/>
      <c r="G116" s="18" t="n"/>
      <c r="H116" s="18" t="n"/>
      <c r="I116" s="18" t="n"/>
      <c r="J116" s="18" t="n"/>
      <c r="K116" s="18" t="n"/>
      <c r="L116" s="18" t="n"/>
      <c r="M116" s="11" t="n"/>
    </row>
    <row r="117"/>
    <row r="118" ht="18" customHeight="1">
      <c r="A118" s="8" t="inlineStr">
        <is>
          <t>■ 様式7 健康観察・欠席連絡記録（記入例・欠席時対応加算の算定根拠）</t>
        </is>
      </c>
    </row>
    <row r="119" ht="30" customHeight="1">
      <c r="A119" s="9" t="inlineStr">
        <is>
          <t>日付</t>
        </is>
      </c>
      <c r="B119" s="9" t="inlineStr">
        <is>
          <t>氏名</t>
        </is>
      </c>
      <c r="C119" s="9" t="inlineStr">
        <is>
          <t>区分</t>
        </is>
      </c>
      <c r="D119" s="9" t="inlineStr">
        <is>
          <t>欠席区分</t>
        </is>
      </c>
      <c r="E119" s="9" t="inlineStr">
        <is>
          <t>連絡時刻</t>
        </is>
      </c>
      <c r="F119" s="9" t="inlineStr">
        <is>
          <t>連絡者</t>
        </is>
      </c>
      <c r="G119" s="9" t="inlineStr">
        <is>
          <t>相談援助の内容（必須）</t>
        </is>
      </c>
      <c r="H119" s="18" t="n"/>
      <c r="I119" s="11" t="n"/>
      <c r="J119" s="9" t="inlineStr">
        <is>
          <t>対応職員</t>
        </is>
      </c>
      <c r="K119" s="9" t="inlineStr">
        <is>
          <t>算定対象</t>
        </is>
      </c>
      <c r="L119" s="9" t="inlineStr">
        <is>
          <t>当月回数（児童ごと）</t>
        </is>
      </c>
      <c r="M119" s="9" t="inlineStr"/>
    </row>
    <row r="120" ht="52" customHeight="1">
      <c r="A120" s="50" t="inlineStr">
        <is>
          <t>11/17</t>
        </is>
      </c>
      <c r="B120" s="50" t="inlineStr">
        <is>
          <t>宮下はると</t>
        </is>
      </c>
      <c r="C120" s="50" t="inlineStr">
        <is>
          <t>児童</t>
        </is>
      </c>
      <c r="D120" s="50" t="inlineStr">
        <is>
          <t>当日連絡（急病等）</t>
        </is>
      </c>
      <c r="E120" s="50" t="inlineStr">
        <is>
          <t>11:00</t>
        </is>
      </c>
      <c r="F120" s="50" t="inlineStr">
        <is>
          <t>母</t>
        </is>
      </c>
      <c r="G120" s="49" t="inlineStr">
        <is>
          <t>朝から嘔吐2回・下痢1回。体温37.0℃。水分摂取は可能とのこと。受診を勧め、〇〇こどもクリニックの診療時間を伝えた。当事業所で同様の症状の児がいることを伝え、受診結果の連絡を依頼。次回利用は症状消失から24時間経過を目安と説明。</t>
        </is>
      </c>
      <c r="H120" s="18" t="n"/>
      <c r="I120" s="11" t="n"/>
      <c r="J120" s="50" t="inlineStr">
        <is>
          <t>木村由美</t>
        </is>
      </c>
      <c r="K120" s="50" t="inlineStr">
        <is>
          <t>対象</t>
        </is>
      </c>
      <c r="L120" s="50" t="n">
        <v>1</v>
      </c>
      <c r="M120" s="50" t="n"/>
    </row>
    <row r="121" ht="52" customHeight="1">
      <c r="A121" s="50" t="inlineStr">
        <is>
          <t>11/18</t>
        </is>
      </c>
      <c r="B121" s="50" t="inlineStr">
        <is>
          <t>大槻そうた</t>
        </is>
      </c>
      <c r="C121" s="50" t="inlineStr">
        <is>
          <t>児童</t>
        </is>
      </c>
      <c r="D121" s="50" t="inlineStr">
        <is>
          <t>当日連絡（急病等）</t>
        </is>
      </c>
      <c r="E121" s="50" t="inlineStr">
        <is>
          <t>9:20</t>
        </is>
      </c>
      <c r="F121" s="50" t="inlineStr">
        <is>
          <t>父</t>
        </is>
      </c>
      <c r="G121" s="49" t="inlineStr">
        <is>
          <t>夜間に嘔吐2回、朝も1回。発熱37.8℃。食欲なし。受診予定と確認。脱水に注意し少量頻回の水分補給を助言。事業所での発生状況を伝え、家庭内でも手洗いと嘔吐物処理の注意点（次亜塩素酸での処理・アルコールは効きにくい）を説明。</t>
        </is>
      </c>
      <c r="H121" s="18" t="n"/>
      <c r="I121" s="11" t="n"/>
      <c r="J121" s="50" t="inlineStr">
        <is>
          <t>高木恵子</t>
        </is>
      </c>
      <c r="K121" s="50" t="inlineStr">
        <is>
          <t>対象</t>
        </is>
      </c>
      <c r="L121" s="50" t="n">
        <v>1</v>
      </c>
      <c r="M121" s="50" t="n"/>
    </row>
    <row r="122" ht="52" customHeight="1">
      <c r="A122" s="50" t="inlineStr">
        <is>
          <t>11/18</t>
        </is>
      </c>
      <c r="B122" s="50" t="inlineStr">
        <is>
          <t>藤井りく</t>
        </is>
      </c>
      <c r="C122" s="50" t="inlineStr">
        <is>
          <t>児童</t>
        </is>
      </c>
      <c r="D122" s="50" t="inlineStr">
        <is>
          <t>当日連絡（急病等）</t>
        </is>
      </c>
      <c r="E122" s="50" t="inlineStr">
        <is>
          <t>10:05</t>
        </is>
      </c>
      <c r="F122" s="50" t="inlineStr">
        <is>
          <t>母</t>
        </is>
      </c>
      <c r="G122" s="49" t="inlineStr">
        <is>
          <t>下痢3回。嘔吐・発熱なし。本人は元気とのこと。集団の場は控えるようお願いし、症状が続く場合の受診を助言。翌日以降の様子を連絡いただくよう依頼。</t>
        </is>
      </c>
      <c r="H122" s="18" t="n"/>
      <c r="I122" s="11" t="n"/>
      <c r="J122" s="50" t="inlineStr">
        <is>
          <t>木村由美</t>
        </is>
      </c>
      <c r="K122" s="50" t="inlineStr">
        <is>
          <t>対象</t>
        </is>
      </c>
      <c r="L122" s="50" t="n">
        <v>1</v>
      </c>
      <c r="M122" s="50" t="n"/>
    </row>
    <row r="123" ht="52" customHeight="1">
      <c r="A123" s="50" t="inlineStr">
        <is>
          <t>11/14</t>
        </is>
      </c>
      <c r="B123" s="50" t="inlineStr">
        <is>
          <t>瀬川ゆい</t>
        </is>
      </c>
      <c r="C123" s="50" t="inlineStr">
        <is>
          <t>児童</t>
        </is>
      </c>
      <c r="D123" s="50" t="inlineStr">
        <is>
          <t>欠席（急病等以外）</t>
        </is>
      </c>
      <c r="E123" s="50" t="inlineStr">
        <is>
          <t>─</t>
        </is>
      </c>
      <c r="F123" s="50" t="inlineStr">
        <is>
          <t>母</t>
        </is>
      </c>
      <c r="G123" s="49" t="inlineStr">
        <is>
          <t>（11月13日に母から「家族の用事のため休む」と連絡。急病等による中止ではないため、連絡が前日であっても加算の対象外。前々日・前日・当日の連絡であっても、急病等でなければ算定できません）</t>
        </is>
      </c>
      <c r="H123" s="18" t="n"/>
      <c r="I123" s="11" t="n"/>
      <c r="J123" s="50" t="inlineStr">
        <is>
          <t>小林あかり</t>
        </is>
      </c>
      <c r="K123" s="50" t="inlineStr">
        <is>
          <t>対象外</t>
        </is>
      </c>
      <c r="L123" s="50" t="inlineStr"/>
      <c r="M123" s="50" t="n"/>
    </row>
    <row r="124">
      <c r="A124" s="27" t="inlineStr">
        <is>
          <t>※ 「相談援助の内容」がこの粒度で書かれていれば、告示122号 別表 第1の7／第3の5 の注が求める「障害児の状況、相談援助の内容等」の記録として説明できます。出欠簿に「欠席」とだけ書いてある状態では算定できません。
※ 加算の対象になるのは、急病等により利用を中止した日の前々日・前日・当日に中止の連絡があった場合です（留意事項通知 2の(1)⑪(一)）。前日連絡だから対象外、ということはありません。3営業日以上前のキャンセルと、急病等以外の理由による欠席は対象外です。
※ 上限は障害児1人につき1月4回です。上の3件は別々の児童なので、いずれも当月1回目です。事業所全体で月4回ではないため、流行期に事業所全体で4件を超えても、児童ごとに4回までは算定できます。</t>
        </is>
      </c>
    </row>
    <row r="125"/>
    <row r="126"/>
    <row r="127" ht="18" customHeight="1">
      <c r="A127" s="8" t="inlineStr">
        <is>
          <t>■ 様式9 感染対策委員会 議事録（記入例）</t>
        </is>
      </c>
    </row>
    <row r="128" ht="26" customHeight="1">
      <c r="A128" s="3" t="inlineStr">
        <is>
          <t>年度・回数／日時／場所／方法</t>
        </is>
      </c>
      <c r="B128" s="49" t="inlineStr">
        <is>
          <t>令和8年度 第3回／令和8年11月26日(木) 17時30分〜18時15分／〇〇 活動室／対面（高木恵子のみテレビ電話装置を使用）</t>
        </is>
      </c>
      <c r="C128" s="18" t="n"/>
      <c r="D128" s="18" t="n"/>
      <c r="E128" s="18" t="n"/>
      <c r="F128" s="18" t="n"/>
      <c r="G128" s="18" t="n"/>
      <c r="H128" s="18" t="n"/>
      <c r="I128" s="18" t="n"/>
      <c r="J128" s="18" t="n"/>
      <c r="K128" s="18" t="n"/>
      <c r="L128" s="18" t="n"/>
      <c r="M128" s="11" t="n"/>
    </row>
    <row r="129" ht="26" customHeight="1">
      <c r="A129" s="3" t="inlineStr">
        <is>
          <t>出席者</t>
        </is>
      </c>
      <c r="B129" s="49" t="inlineStr">
        <is>
          <t>佐倉直樹（管理者・常勤）、木村由美（児発管・常勤）、高木恵子（看護師・非常勤／感染対策担当者）、中川涼太（児童指導員・常勤）、小林あかり（保育士・常勤）</t>
        </is>
      </c>
      <c r="C129" s="18" t="n"/>
      <c r="D129" s="18" t="n"/>
      <c r="E129" s="18" t="n"/>
      <c r="F129" s="18" t="n"/>
      <c r="G129" s="18" t="n"/>
      <c r="H129" s="18" t="n"/>
      <c r="I129" s="18" t="n"/>
      <c r="J129" s="18" t="n"/>
      <c r="K129" s="18" t="n"/>
      <c r="L129" s="18" t="n"/>
      <c r="M129" s="11" t="n"/>
    </row>
    <row r="130" ht="26" customHeight="1">
      <c r="A130" s="3" t="inlineStr">
        <is>
          <t>欠席者と周知</t>
        </is>
      </c>
      <c r="B130" s="49" t="inlineStr">
        <is>
          <t>東みちる（保育士・非常勤）→ 11月27日に議事録回覧のうえ口頭で説明、本人署名で確認</t>
        </is>
      </c>
      <c r="C130" s="18" t="n"/>
      <c r="D130" s="18" t="n"/>
      <c r="E130" s="18" t="n"/>
      <c r="F130" s="18" t="n"/>
      <c r="G130" s="18" t="n"/>
      <c r="H130" s="18" t="n"/>
      <c r="I130" s="18" t="n"/>
      <c r="J130" s="18" t="n"/>
      <c r="K130" s="18" t="n"/>
      <c r="L130" s="18" t="n"/>
      <c r="M130" s="11" t="n"/>
    </row>
    <row r="131" ht="26" customHeight="1">
      <c r="A131" s="3" t="inlineStr">
        <is>
          <t>協議1 発生状況の報告</t>
        </is>
      </c>
      <c r="B131" s="49" t="inlineStr">
        <is>
          <t>11月17日〜25日の感染性胃腸炎様症状の発生経過（有症状者 児童5名・職員2名、重篤者なし、11月25日終息）を高木より報告</t>
        </is>
      </c>
      <c r="C131" s="18" t="n"/>
      <c r="D131" s="18" t="n"/>
      <c r="E131" s="18" t="n"/>
      <c r="F131" s="18" t="n"/>
      <c r="G131" s="18" t="n"/>
      <c r="H131" s="18" t="n"/>
      <c r="I131" s="18" t="n"/>
      <c r="J131" s="18" t="n"/>
      <c r="K131" s="18" t="n"/>
      <c r="L131" s="18" t="n"/>
      <c r="M131" s="11" t="n"/>
    </row>
    <row r="132" ht="26" customHeight="1">
      <c r="A132" s="3" t="inlineStr">
        <is>
          <t>協議2 初動の振り返り</t>
        </is>
      </c>
      <c r="B132" s="49" t="inlineStr">
        <is>
          <t>嘔吐物処理キットが事務室にしか置かれておらず、処理開始まで5分を要した → 【決定】活動室・トイレ・玄関の3か所に配置する。担当 中川涼太、期限 12月5日</t>
        </is>
      </c>
      <c r="C132" s="18" t="n"/>
      <c r="D132" s="18" t="n"/>
      <c r="E132" s="18" t="n"/>
      <c r="F132" s="18" t="n"/>
      <c r="G132" s="18" t="n"/>
      <c r="H132" s="18" t="n"/>
      <c r="I132" s="18" t="n"/>
      <c r="J132" s="18" t="n"/>
      <c r="K132" s="18" t="n"/>
      <c r="L132" s="18" t="n"/>
      <c r="M132" s="11" t="n"/>
    </row>
    <row r="133" ht="26" customHeight="1">
      <c r="A133" s="3" t="inlineStr">
        <is>
          <t>協議3 健康観察票</t>
        </is>
      </c>
      <c r="B133" s="49" t="inlineStr">
        <is>
          <t>登所時の健康観察票に「前夜からの嘔吐・下痢の有無」の欄がなかった → 【決定】様式7に欄を追加。担当 木村由美、期限 12月1日</t>
        </is>
      </c>
      <c r="C133" s="18" t="n"/>
      <c r="D133" s="18" t="n"/>
      <c r="E133" s="18" t="n"/>
      <c r="F133" s="18" t="n"/>
      <c r="G133" s="18" t="n"/>
      <c r="H133" s="18" t="n"/>
      <c r="I133" s="18" t="n"/>
      <c r="J133" s="18" t="n"/>
      <c r="K133" s="18" t="n"/>
      <c r="L133" s="18" t="n"/>
      <c r="M133" s="11" t="n"/>
    </row>
    <row r="134" ht="26" customHeight="1">
      <c r="A134" s="3" t="inlineStr">
        <is>
          <t>協議4 報告基準の解釈</t>
        </is>
      </c>
      <c r="B134" s="49" t="inlineStr">
        <is>
          <t>「全利用者の半数」の判定で児童のみか職員込みかの解釈が現場で割れた → 【決定】児童のみ／児童＋職員の両方を計算し、いずれか該当で報告する運用を指針に明記。事前に保健所へ相談して考え方を共有する。担当 佐倉直樹、期限 12月19日</t>
        </is>
      </c>
      <c r="C134" s="18" t="n"/>
      <c r="D134" s="18" t="n"/>
      <c r="E134" s="18" t="n"/>
      <c r="F134" s="18" t="n"/>
      <c r="G134" s="18" t="n"/>
      <c r="H134" s="18" t="n"/>
      <c r="I134" s="18" t="n"/>
      <c r="J134" s="18" t="n"/>
      <c r="K134" s="18" t="n"/>
      <c r="L134" s="18" t="n"/>
      <c r="M134" s="11" t="n"/>
    </row>
    <row r="135" ht="26" customHeight="1">
      <c r="A135" s="3" t="inlineStr">
        <is>
          <t>協議5 備蓄品</t>
        </is>
      </c>
      <c r="B135" s="49" t="inlineStr">
        <is>
          <t>使い捨てエプロン 残12枚 → 【決定】50枚を追加発注。担当 佐倉直樹、期限 11月30日</t>
        </is>
      </c>
      <c r="C135" s="18" t="n"/>
      <c r="D135" s="18" t="n"/>
      <c r="E135" s="18" t="n"/>
      <c r="F135" s="18" t="n"/>
      <c r="G135" s="18" t="n"/>
      <c r="H135" s="18" t="n"/>
      <c r="I135" s="18" t="n"/>
      <c r="J135" s="18" t="n"/>
      <c r="K135" s="18" t="n"/>
      <c r="L135" s="18" t="n"/>
      <c r="M135" s="11" t="n"/>
    </row>
    <row r="136" ht="26" customHeight="1">
      <c r="A136" s="3" t="inlineStr">
        <is>
          <t>協議6 BCPの見直し</t>
        </is>
      </c>
      <c r="B136" s="49" t="inlineStr">
        <is>
          <t>感染症BCPの初動対応の記載は今回の対応と齟齬なし。連絡網の携帯番号1件が古かったため差し替え → 【決定】BCPを一部改訂（連絡網のみ）。担当 木村由美、期限 12月10日</t>
        </is>
      </c>
      <c r="C136" s="18" t="n"/>
      <c r="D136" s="18" t="n"/>
      <c r="E136" s="18" t="n"/>
      <c r="F136" s="18" t="n"/>
      <c r="G136" s="18" t="n"/>
      <c r="H136" s="18" t="n"/>
      <c r="I136" s="18" t="n"/>
      <c r="J136" s="18" t="n"/>
      <c r="K136" s="18" t="n"/>
      <c r="L136" s="18" t="n"/>
      <c r="M136" s="11" t="n"/>
    </row>
    <row r="137" ht="26" customHeight="1">
      <c r="A137" s="3" t="inlineStr">
        <is>
          <t>協議7 研修・訓練の進捗</t>
        </is>
      </c>
      <c r="B137" s="49" t="inlineStr">
        <is>
          <t>第1回（6月・机上）実施済、第2回（1月・実地、嘔吐物処理の実演）を1月22日に予定。今回の事例をシナリオに反映する</t>
        </is>
      </c>
      <c r="C137" s="18" t="n"/>
      <c r="D137" s="18" t="n"/>
      <c r="E137" s="18" t="n"/>
      <c r="F137" s="18" t="n"/>
      <c r="G137" s="18" t="n"/>
      <c r="H137" s="18" t="n"/>
      <c r="I137" s="18" t="n"/>
      <c r="J137" s="18" t="n"/>
      <c r="K137" s="18" t="n"/>
      <c r="L137" s="18" t="n"/>
      <c r="M137" s="11" t="n"/>
    </row>
    <row r="138" ht="26" customHeight="1">
      <c r="A138" s="3" t="inlineStr">
        <is>
          <t>従業者への周知</t>
        </is>
      </c>
      <c r="B138" s="49" t="inlineStr">
        <is>
          <t>11月27日 朝礼で口頭説明＋議事録を書面回覧、全員の確認署名を取得。周知確認者 木村由美</t>
        </is>
      </c>
      <c r="C138" s="18" t="n"/>
      <c r="D138" s="18" t="n"/>
      <c r="E138" s="18" t="n"/>
      <c r="F138" s="18" t="n"/>
      <c r="G138" s="18" t="n"/>
      <c r="H138" s="18" t="n"/>
      <c r="I138" s="18" t="n"/>
      <c r="J138" s="18" t="n"/>
      <c r="K138" s="18" t="n"/>
      <c r="L138" s="18" t="n"/>
      <c r="M138" s="11" t="n"/>
    </row>
    <row r="139" ht="26" customHeight="1">
      <c r="A139" s="3" t="inlineStr">
        <is>
          <t>次回開催予定日／記録者／管理者確認</t>
        </is>
      </c>
      <c r="B139" s="49" t="inlineStr">
        <is>
          <t>令和9年2月19日（第4回）／記録者 小林あかり／管理者確認 佐倉直樹</t>
        </is>
      </c>
      <c r="C139" s="18" t="n"/>
      <c r="D139" s="18" t="n"/>
      <c r="E139" s="18" t="n"/>
      <c r="F139" s="18" t="n"/>
      <c r="G139" s="18" t="n"/>
      <c r="H139" s="18" t="n"/>
      <c r="I139" s="18" t="n"/>
      <c r="J139" s="18" t="n"/>
      <c r="K139" s="18" t="n"/>
      <c r="L139" s="18" t="n"/>
      <c r="M139" s="11" t="n"/>
    </row>
    <row r="140"/>
    <row r="141" ht="18" customHeight="1">
      <c r="A141" s="8" t="inlineStr">
        <is>
          <t>■ 様式10 研修・訓練 実施記録（記入例）</t>
        </is>
      </c>
    </row>
    <row r="142" ht="32" customHeight="1">
      <c r="A142" s="3" t="inlineStr">
        <is>
          <t>実施日／時間／場所／方法</t>
        </is>
      </c>
      <c r="B142" s="49" t="inlineStr">
        <is>
          <t>令和9年1月22日(金)／17時30分〜19時00分（90分）／〇〇 活動室／集合・机上＋実地</t>
        </is>
      </c>
      <c r="C142" s="18" t="n"/>
      <c r="D142" s="18" t="n"/>
      <c r="E142" s="18" t="n"/>
      <c r="F142" s="18" t="n"/>
      <c r="G142" s="18" t="n"/>
      <c r="H142" s="18" t="n"/>
      <c r="I142" s="18" t="n"/>
      <c r="J142" s="18" t="n"/>
      <c r="K142" s="18" t="n"/>
      <c r="L142" s="18" t="n"/>
      <c r="M142" s="11" t="n"/>
    </row>
    <row r="143" ht="32" customHeight="1">
      <c r="A143" s="3" t="inlineStr">
        <is>
          <t>充足する要件</t>
        </is>
      </c>
      <c r="B143" s="49" t="inlineStr">
        <is>
          <t>☑ 基準第41条第2項第3号 感染症・食中毒の研修（第2回）／☑ 同 感染症の訓練（第2回）／☑ 基準第38条の2第2項 業務継続計画の研修（第1回）／☑ 同 業務継続計画の訓練（第1回）／□ 新規採用時研修</t>
        </is>
      </c>
      <c r="C143" s="18" t="n"/>
      <c r="D143" s="18" t="n"/>
      <c r="E143" s="18" t="n"/>
      <c r="F143" s="18" t="n"/>
      <c r="G143" s="18" t="n"/>
      <c r="H143" s="18" t="n"/>
      <c r="I143" s="18" t="n"/>
      <c r="J143" s="18" t="n"/>
      <c r="K143" s="18" t="n"/>
      <c r="L143" s="18" t="n"/>
      <c r="M143" s="11" t="n"/>
    </row>
    <row r="144" ht="32" customHeight="1">
      <c r="A144" s="3" t="inlineStr">
        <is>
          <t>テーマ</t>
        </is>
      </c>
      <c r="B144" s="49" t="inlineStr">
        <is>
          <t>令和8年11月の感染性胃腸炎発生をふまえた初動と業務継続</t>
        </is>
      </c>
      <c r="C144" s="18" t="n"/>
      <c r="D144" s="18" t="n"/>
      <c r="E144" s="18" t="n"/>
      <c r="F144" s="18" t="n"/>
      <c r="G144" s="18" t="n"/>
      <c r="H144" s="18" t="n"/>
      <c r="I144" s="18" t="n"/>
      <c r="J144" s="18" t="n"/>
      <c r="K144" s="18" t="n"/>
      <c r="L144" s="18" t="n"/>
      <c r="M144" s="11" t="n"/>
    </row>
    <row r="145" ht="32" customHeight="1">
      <c r="A145" s="3" t="inlineStr">
        <is>
          <t>内容</t>
        </is>
      </c>
      <c r="B145" s="49" t="inlineStr">
        <is>
          <t>① 講義30分（ノロウイルスの特徴、標準予防策、次亜塩素酸ナトリウムの希釈、報告基準1〜3の読み方）／② 実地訓練40分（模擬嘔吐物を用いた処理演習を全員が1回ずつ実施、様式8への記入まで）／③ 机上訓練20分（職員2名が同時に発症し出勤できない想定で、当日の人員配置と受入れ縮小の判断、保護者連絡の分担をシミュレーション。感染症BCPの初動対応・感染拡大防止体制の項目に沿って確認）</t>
        </is>
      </c>
      <c r="C145" s="18" t="n"/>
      <c r="D145" s="18" t="n"/>
      <c r="E145" s="18" t="n"/>
      <c r="F145" s="18" t="n"/>
      <c r="G145" s="18" t="n"/>
      <c r="H145" s="18" t="n"/>
      <c r="I145" s="18" t="n"/>
      <c r="J145" s="18" t="n"/>
      <c r="K145" s="18" t="n"/>
      <c r="L145" s="18" t="n"/>
      <c r="M145" s="11" t="n"/>
    </row>
    <row r="146" ht="32" customHeight="1">
      <c r="A146" s="3" t="inlineStr">
        <is>
          <t>使用資料</t>
        </is>
      </c>
      <c r="B146" s="49" t="inlineStr">
        <is>
          <t>自事業所の感染症の予防及びまん延の防止のための指針、感染症BCP、様式8、次亜塩素酸ナトリウム希釈早見表</t>
        </is>
      </c>
      <c r="C146" s="18" t="n"/>
      <c r="D146" s="18" t="n"/>
      <c r="E146" s="18" t="n"/>
      <c r="F146" s="18" t="n"/>
      <c r="G146" s="18" t="n"/>
      <c r="H146" s="18" t="n"/>
      <c r="I146" s="18" t="n"/>
      <c r="J146" s="18" t="n"/>
      <c r="K146" s="18" t="n"/>
      <c r="L146" s="18" t="n"/>
      <c r="M146" s="11" t="n"/>
    </row>
    <row r="147" ht="32" customHeight="1">
      <c r="A147" s="3" t="inlineStr">
        <is>
          <t>講師</t>
        </is>
      </c>
      <c r="B147" s="49" t="inlineStr">
        <is>
          <t>内部（高木恵子・看護師）</t>
        </is>
      </c>
      <c r="C147" s="18" t="n"/>
      <c r="D147" s="18" t="n"/>
      <c r="E147" s="18" t="n"/>
      <c r="F147" s="18" t="n"/>
      <c r="G147" s="18" t="n"/>
      <c r="H147" s="18" t="n"/>
      <c r="I147" s="18" t="n"/>
      <c r="J147" s="18" t="n"/>
      <c r="K147" s="18" t="n"/>
      <c r="L147" s="18" t="n"/>
      <c r="M147" s="11" t="n"/>
    </row>
    <row r="148" ht="32" customHeight="1">
      <c r="A148" s="3" t="inlineStr">
        <is>
          <t>受講状況</t>
        </is>
      </c>
      <c r="B148" s="49" t="inlineStr">
        <is>
          <t>対象職員数 6名／受講者数 5名／受講率 83.3%／欠席者 東みちる → 補講 令和9年1月29日に個別実施（実施済）</t>
        </is>
      </c>
      <c r="C148" s="18" t="n"/>
      <c r="D148" s="18" t="n"/>
      <c r="E148" s="18" t="n"/>
      <c r="F148" s="18" t="n"/>
      <c r="G148" s="18" t="n"/>
      <c r="H148" s="18" t="n"/>
      <c r="I148" s="18" t="n"/>
      <c r="J148" s="18" t="n"/>
      <c r="K148" s="18" t="n"/>
      <c r="L148" s="18" t="n"/>
      <c r="M148" s="11" t="n"/>
    </row>
    <row r="149" ht="32" customHeight="1">
      <c r="A149" s="3" t="inlineStr">
        <is>
          <t>訓練で出た課題と改善事項</t>
        </is>
      </c>
      <c r="B149" s="49" t="inlineStr">
        <is>
          <t>靴カバーの在庫がなく代用したため、次回発注に含める。処理後の手洗い2回が徹底されない職員がいたため、手洗い場に手順を掲示する</t>
        </is>
      </c>
      <c r="C149" s="18" t="n"/>
      <c r="D149" s="18" t="n"/>
      <c r="E149" s="18" t="n"/>
      <c r="F149" s="18" t="n"/>
      <c r="G149" s="18" t="n"/>
      <c r="H149" s="18" t="n"/>
      <c r="I149" s="18" t="n"/>
      <c r="J149" s="18" t="n"/>
      <c r="K149" s="18" t="n"/>
      <c r="L149" s="18" t="n"/>
      <c r="M149" s="11" t="n"/>
    </row>
    <row r="150" ht="32" customHeight="1">
      <c r="A150" s="3" t="inlineStr">
        <is>
          <t>委託業者への指針周知</t>
        </is>
      </c>
      <c r="B150" s="49" t="inlineStr">
        <is>
          <t>清掃委託なし（自事業所実施）。給食は外部搬入のため、搬入業者へ指針の該当部分を1月26日にメール送付済</t>
        </is>
      </c>
      <c r="C150" s="18" t="n"/>
      <c r="D150" s="18" t="n"/>
      <c r="E150" s="18" t="n"/>
      <c r="F150" s="18" t="n"/>
      <c r="G150" s="18" t="n"/>
      <c r="H150" s="18" t="n"/>
      <c r="I150" s="18" t="n"/>
      <c r="J150" s="18" t="n"/>
      <c r="K150" s="18" t="n"/>
      <c r="L150" s="18" t="n"/>
      <c r="M150" s="11" t="n"/>
    </row>
    <row r="151" ht="32" customHeight="1">
      <c r="A151" s="3" t="inlineStr">
        <is>
          <t>記録者／管理者確認</t>
        </is>
      </c>
      <c r="B151" s="49" t="inlineStr">
        <is>
          <t>高木恵子／佐倉直樹</t>
        </is>
      </c>
      <c r="C151" s="18" t="n"/>
      <c r="D151" s="18" t="n"/>
      <c r="E151" s="18" t="n"/>
      <c r="F151" s="18" t="n"/>
      <c r="G151" s="18" t="n"/>
      <c r="H151" s="18" t="n"/>
      <c r="I151" s="18" t="n"/>
      <c r="J151" s="18" t="n"/>
      <c r="K151" s="18" t="n"/>
      <c r="L151" s="18" t="n"/>
      <c r="M151" s="11" t="n"/>
    </row>
    <row r="152" ht="32" customHeight="1">
      <c r="A152" s="3" t="inlineStr">
        <is>
          <t>様式10 年間ログへの転記</t>
        </is>
      </c>
      <c r="B152" s="49" t="inlineStr">
        <is>
          <t>同じ実施日で4行（感染症・食中毒の研修／感染症の訓練／業務継続計画の研修／業務継続計画の訓練）に分けて記入する。1行にまとめると、90_計算欄の充足判定で3件分が数えられません。</t>
        </is>
      </c>
      <c r="C152" s="18" t="n"/>
      <c r="D152" s="18" t="n"/>
      <c r="E152" s="18" t="n"/>
      <c r="F152" s="18" t="n"/>
      <c r="G152" s="18" t="n"/>
      <c r="H152" s="18" t="n"/>
      <c r="I152" s="18" t="n"/>
      <c r="J152" s="18" t="n"/>
      <c r="K152" s="18" t="n"/>
      <c r="L152" s="18" t="n"/>
      <c r="M152" s="11" t="n"/>
    </row>
    <row r="153"/>
    <row r="154">
      <c r="A154" s="52" t="inlineStr">
        <is>
          <t>再掲：この記入例に登場する法人名・事業所名・所在地・人物名・医療機関名・行政機関名はすべて架空です。実在する法人・事業所・個人・機関とは一切関係ありません。</t>
        </is>
      </c>
      <c r="B154" s="53" t="n"/>
      <c r="C154" s="53" t="n"/>
      <c r="D154" s="53" t="n"/>
      <c r="E154" s="53" t="n"/>
      <c r="F154" s="53" t="n"/>
      <c r="G154" s="53" t="n"/>
      <c r="H154" s="53" t="n"/>
      <c r="I154" s="53" t="n"/>
      <c r="J154" s="53" t="n"/>
      <c r="K154" s="53" t="n"/>
      <c r="L154" s="53" t="n"/>
      <c r="M154" s="54" t="n"/>
    </row>
    <row r="155">
      <c r="A155" s="55" t="n"/>
      <c r="M155" s="56" t="n"/>
    </row>
    <row r="156">
      <c r="A156" s="57" t="n"/>
      <c r="B156" s="58" t="n"/>
      <c r="C156" s="58" t="n"/>
      <c r="D156" s="58" t="n"/>
      <c r="E156" s="58" t="n"/>
      <c r="F156" s="58" t="n"/>
      <c r="G156" s="58" t="n"/>
      <c r="H156" s="58" t="n"/>
      <c r="I156" s="58" t="n"/>
      <c r="J156" s="58" t="n"/>
      <c r="K156" s="58" t="n"/>
      <c r="L156" s="58" t="n"/>
      <c r="M156" s="59" t="n"/>
    </row>
  </sheetData>
  <mergeCells count="94">
    <mergeCell ref="B11:M11"/>
    <mergeCell ref="B60:M60"/>
    <mergeCell ref="B53:M53"/>
    <mergeCell ref="A54:M55"/>
    <mergeCell ref="B34:M34"/>
    <mergeCell ref="B116:M116"/>
    <mergeCell ref="B28:M28"/>
    <mergeCell ref="B143:M143"/>
    <mergeCell ref="B30:M30"/>
    <mergeCell ref="B6:M6"/>
    <mergeCell ref="B133:M133"/>
    <mergeCell ref="B15:M15"/>
    <mergeCell ref="B142:M142"/>
    <mergeCell ref="B135:M135"/>
    <mergeCell ref="B144:M144"/>
    <mergeCell ref="A71:M111"/>
    <mergeCell ref="B7:M7"/>
    <mergeCell ref="B134:M134"/>
    <mergeCell ref="G122:I122"/>
    <mergeCell ref="A2:M2"/>
    <mergeCell ref="A141:M141"/>
    <mergeCell ref="B8:M8"/>
    <mergeCell ref="B148:M148"/>
    <mergeCell ref="B10:M10"/>
    <mergeCell ref="B19:M19"/>
    <mergeCell ref="B146:M146"/>
    <mergeCell ref="A127:M127"/>
    <mergeCell ref="B9:M9"/>
    <mergeCell ref="B68:M68"/>
    <mergeCell ref="G119:I119"/>
    <mergeCell ref="B5:M5"/>
    <mergeCell ref="B20:M20"/>
    <mergeCell ref="B45:M45"/>
    <mergeCell ref="A70:M70"/>
    <mergeCell ref="B47:M47"/>
    <mergeCell ref="B62:M62"/>
    <mergeCell ref="B59:M59"/>
    <mergeCell ref="G120:I120"/>
    <mergeCell ref="B150:M150"/>
    <mergeCell ref="B31:M31"/>
    <mergeCell ref="B46:M46"/>
    <mergeCell ref="B21:M21"/>
    <mergeCell ref="B152:M152"/>
    <mergeCell ref="B48:M48"/>
    <mergeCell ref="B136:M136"/>
    <mergeCell ref="A154:M156"/>
    <mergeCell ref="A17:M17"/>
    <mergeCell ref="B23:M23"/>
    <mergeCell ref="B145:M145"/>
    <mergeCell ref="B13:M13"/>
    <mergeCell ref="B147:M147"/>
    <mergeCell ref="A124:M125"/>
    <mergeCell ref="G123:I123"/>
    <mergeCell ref="B128:M128"/>
    <mergeCell ref="B137:M137"/>
    <mergeCell ref="B65:M65"/>
    <mergeCell ref="A36:M36"/>
    <mergeCell ref="B139:M139"/>
    <mergeCell ref="A1:M1"/>
    <mergeCell ref="B114:M114"/>
    <mergeCell ref="B63:M63"/>
    <mergeCell ref="B50:M50"/>
    <mergeCell ref="B22:M22"/>
    <mergeCell ref="B115:M115"/>
    <mergeCell ref="B149:M149"/>
    <mergeCell ref="A57:M57"/>
    <mergeCell ref="A113:M113"/>
    <mergeCell ref="B130:M130"/>
    <mergeCell ref="B12:M12"/>
    <mergeCell ref="B151:M151"/>
    <mergeCell ref="B67:M67"/>
    <mergeCell ref="B61:M61"/>
    <mergeCell ref="A4:M4"/>
    <mergeCell ref="B14:M14"/>
    <mergeCell ref="B132:M132"/>
    <mergeCell ref="G121:I121"/>
    <mergeCell ref="B29:M29"/>
    <mergeCell ref="B49:M49"/>
    <mergeCell ref="B24:M24"/>
    <mergeCell ref="B64:M64"/>
    <mergeCell ref="B33:M33"/>
    <mergeCell ref="B51:M51"/>
    <mergeCell ref="B32:M32"/>
    <mergeCell ref="B26:M26"/>
    <mergeCell ref="B129:M129"/>
    <mergeCell ref="B138:M138"/>
    <mergeCell ref="B25:M25"/>
    <mergeCell ref="A118:M118"/>
    <mergeCell ref="B66:M66"/>
    <mergeCell ref="B131:M131"/>
    <mergeCell ref="B18:M18"/>
    <mergeCell ref="B27:M27"/>
    <mergeCell ref="B58:M58"/>
    <mergeCell ref="B52:M52"/>
  </mergeCells>
  <pageMargins left="0.4" right="0.4" top="0.5" bottom="0.6" header="0.5" footer="0.5"/>
  <pageSetup orientation="portrait" paperSize="9" fitToHeight="0" fitToWidth="1"/>
  <headerFooter>
    <oddHeader/>
    <oddFooter>&amp;L&amp;8 記入例／最終確認日 2026-08-14／v1.0&amp;R&amp;8 &amp;P /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H49"/>
  <sheetViews>
    <sheetView workbookViewId="0">
      <selection activeCell="A1" sqref="A1"/>
    </sheetView>
  </sheetViews>
  <sheetFormatPr baseColWidth="8" defaultRowHeight="15"/>
  <cols>
    <col width="12" customWidth="1" min="1" max="1"/>
    <col width="12" customWidth="1" min="2" max="2"/>
    <col width="12" customWidth="1" min="3" max="3"/>
    <col width="14" customWidth="1" min="4" max="4"/>
    <col width="14" customWidth="1" min="5" max="5"/>
    <col width="14" customWidth="1" min="6" max="6"/>
    <col width="14" customWidth="1" min="7" max="7"/>
    <col width="14" customWidth="1" min="8" max="8"/>
  </cols>
  <sheetData>
    <row r="1" ht="24" customHeight="1">
      <c r="A1" s="1" t="inlineStr">
        <is>
          <t>様式1　感染症・食中毒 発生時 初動記録票（第一報用）</t>
        </is>
      </c>
    </row>
    <row r="2">
      <c r="A2" s="14" t="inlineStr">
        <is>
          <t>※ 判断ではなく「起きた事実」と「実施したこと」を時刻つきで書いてください。書けるところから埋めて構いません。</t>
        </is>
      </c>
    </row>
    <row r="3">
      <c r="A3" s="15" t="inlineStr">
        <is>
          <t>凡例： 網掛け＝記入欄 ／ 黄色＝自動計算（数式が入っています。上書きしないでください） ／ 白＝説明・見出し</t>
        </is>
      </c>
    </row>
    <row r="4"/>
    <row r="5" ht="18" customHeight="1">
      <c r="A5" s="8" t="inlineStr">
        <is>
          <t>1. 認知</t>
        </is>
      </c>
    </row>
    <row r="6" ht="20" customHeight="1">
      <c r="A6" s="3" t="inlineStr">
        <is>
          <t>認知日時</t>
        </is>
      </c>
      <c r="B6" s="18" t="n"/>
      <c r="C6" s="11" t="n"/>
      <c r="D6" s="16" t="n"/>
      <c r="E6" s="18" t="n"/>
      <c r="F6" s="18" t="n"/>
      <c r="G6" s="18" t="n"/>
      <c r="H6" s="11" t="n"/>
    </row>
    <row r="7" ht="20" customHeight="1">
      <c r="A7" s="3" t="inlineStr">
        <is>
          <t>認知した職員名</t>
        </is>
      </c>
      <c r="B7" s="18" t="n"/>
      <c r="C7" s="11" t="n"/>
      <c r="D7" s="4" t="n"/>
      <c r="E7" s="18" t="n"/>
      <c r="F7" s="18" t="n"/>
      <c r="G7" s="18" t="n"/>
      <c r="H7" s="11" t="n"/>
    </row>
    <row r="8" ht="20" customHeight="1">
      <c r="A8" s="3" t="inlineStr">
        <is>
          <t>認知の経緯（本人の訴え／保護者からの連絡／送迎時の観察／その他）</t>
        </is>
      </c>
      <c r="B8" s="18" t="n"/>
      <c r="C8" s="11" t="n"/>
      <c r="D8" s="4" t="n"/>
      <c r="E8" s="18" t="n"/>
      <c r="F8" s="18" t="n"/>
      <c r="G8" s="18" t="n"/>
      <c r="H8" s="11" t="n"/>
    </row>
    <row r="9"/>
    <row r="10" ht="18" customHeight="1">
      <c r="A10" s="8" t="inlineStr">
        <is>
          <t>2. 対象者</t>
        </is>
      </c>
    </row>
    <row r="11" ht="20" customHeight="1">
      <c r="A11" s="3" t="inlineStr">
        <is>
          <t>氏名</t>
        </is>
      </c>
      <c r="B11" s="18" t="n"/>
      <c r="C11" s="11" t="n"/>
      <c r="D11" s="4" t="n"/>
      <c r="E11" s="18" t="n"/>
      <c r="F11" s="18" t="n"/>
      <c r="G11" s="18" t="n"/>
      <c r="H11" s="11" t="n"/>
    </row>
    <row r="12" ht="20" customHeight="1">
      <c r="A12" s="3" t="inlineStr">
        <is>
          <t>児童・職員の別</t>
        </is>
      </c>
      <c r="B12" s="18" t="n"/>
      <c r="C12" s="11" t="n"/>
      <c r="D12" s="4" t="n"/>
      <c r="E12" s="18" t="n"/>
      <c r="F12" s="18" t="n"/>
      <c r="G12" s="18" t="n"/>
      <c r="H12" s="11" t="n"/>
    </row>
    <row r="13" ht="20" customHeight="1">
      <c r="A13" s="3" t="inlineStr">
        <is>
          <t>年齢・学年</t>
        </is>
      </c>
      <c r="B13" s="18" t="n"/>
      <c r="C13" s="11" t="n"/>
      <c r="D13" s="4" t="n"/>
      <c r="E13" s="18" t="n"/>
      <c r="F13" s="18" t="n"/>
      <c r="G13" s="18" t="n"/>
      <c r="H13" s="11" t="n"/>
    </row>
    <row r="14" ht="20" customHeight="1">
      <c r="A14" s="3" t="inlineStr">
        <is>
          <t>利用区分（児童発達支援／放課後等デイサービス）</t>
        </is>
      </c>
      <c r="B14" s="18" t="n"/>
      <c r="C14" s="11" t="n"/>
      <c r="D14" s="4" t="n"/>
      <c r="E14" s="18" t="n"/>
      <c r="F14" s="18" t="n"/>
      <c r="G14" s="18" t="n"/>
      <c r="H14" s="11" t="n"/>
    </row>
    <row r="15"/>
    <row r="16" ht="18" customHeight="1">
      <c r="A16" s="8" t="inlineStr">
        <is>
          <t>3. 症状</t>
        </is>
      </c>
    </row>
    <row r="17" ht="20" customHeight="1">
      <c r="A17" s="3" t="inlineStr">
        <is>
          <t>発熱（体温 ℃）</t>
        </is>
      </c>
      <c r="B17" s="18" t="n"/>
      <c r="C17" s="11" t="n"/>
      <c r="D17" s="4" t="n"/>
      <c r="E17" s="18" t="n"/>
      <c r="F17" s="18" t="n"/>
      <c r="G17" s="18" t="n"/>
      <c r="H17" s="11" t="n"/>
    </row>
    <row r="18" ht="20" customHeight="1">
      <c r="A18" s="3" t="inlineStr">
        <is>
          <t>嘔吐（回数）</t>
        </is>
      </c>
      <c r="B18" s="18" t="n"/>
      <c r="C18" s="11" t="n"/>
      <c r="D18" s="4" t="n"/>
      <c r="E18" s="18" t="n"/>
      <c r="F18" s="18" t="n"/>
      <c r="G18" s="18" t="n"/>
      <c r="H18" s="11" t="n"/>
    </row>
    <row r="19" ht="20" customHeight="1">
      <c r="A19" s="3" t="inlineStr">
        <is>
          <t>下痢（回数）</t>
        </is>
      </c>
      <c r="B19" s="18" t="n"/>
      <c r="C19" s="11" t="n"/>
      <c r="D19" s="4" t="n"/>
      <c r="E19" s="18" t="n"/>
      <c r="F19" s="18" t="n"/>
      <c r="G19" s="18" t="n"/>
      <c r="H19" s="11" t="n"/>
    </row>
    <row r="20" ht="20" customHeight="1">
      <c r="A20" s="3" t="inlineStr">
        <is>
          <t>腹痛</t>
        </is>
      </c>
      <c r="B20" s="18" t="n"/>
      <c r="C20" s="11" t="n"/>
      <c r="D20" s="4" t="n"/>
      <c r="E20" s="18" t="n"/>
      <c r="F20" s="18" t="n"/>
      <c r="G20" s="18" t="n"/>
      <c r="H20" s="11" t="n"/>
    </row>
    <row r="21" ht="20" customHeight="1">
      <c r="A21" s="3" t="inlineStr">
        <is>
          <t>発しん</t>
        </is>
      </c>
      <c r="B21" s="18" t="n"/>
      <c r="C21" s="11" t="n"/>
      <c r="D21" s="4" t="n"/>
      <c r="E21" s="18" t="n"/>
      <c r="F21" s="18" t="n"/>
      <c r="G21" s="18" t="n"/>
      <c r="H21" s="11" t="n"/>
    </row>
    <row r="22" ht="20" customHeight="1">
      <c r="A22" s="3" t="inlineStr">
        <is>
          <t>咳</t>
        </is>
      </c>
      <c r="B22" s="18" t="n"/>
      <c r="C22" s="11" t="n"/>
      <c r="D22" s="4" t="n"/>
      <c r="E22" s="18" t="n"/>
      <c r="F22" s="18" t="n"/>
      <c r="G22" s="18" t="n"/>
      <c r="H22" s="11" t="n"/>
    </row>
    <row r="23" ht="20" customHeight="1">
      <c r="A23" s="3" t="inlineStr">
        <is>
          <t>その他（自由記述）</t>
        </is>
      </c>
      <c r="B23" s="18" t="n"/>
      <c r="C23" s="11" t="n"/>
      <c r="D23" s="4" t="n"/>
      <c r="E23" s="18" t="n"/>
      <c r="F23" s="18" t="n"/>
      <c r="G23" s="18" t="n"/>
      <c r="H23" s="11" t="n"/>
    </row>
    <row r="24" ht="20" customHeight="1">
      <c r="A24" s="3" t="inlineStr">
        <is>
          <t>発症日時（推定可）</t>
        </is>
      </c>
      <c r="B24" s="18" t="n"/>
      <c r="C24" s="11" t="n"/>
      <c r="D24" s="16" t="n"/>
      <c r="E24" s="18" t="n"/>
      <c r="F24" s="18" t="n"/>
      <c r="G24" s="18" t="n"/>
      <c r="H24" s="11" t="n"/>
    </row>
    <row r="25" ht="20" customHeight="1">
      <c r="A25" s="3" t="inlineStr">
        <is>
          <t>直近の利用日</t>
        </is>
      </c>
      <c r="B25" s="18" t="n"/>
      <c r="C25" s="11" t="n"/>
      <c r="D25" s="17" t="n"/>
      <c r="E25" s="18" t="n"/>
      <c r="F25" s="18" t="n"/>
      <c r="G25" s="18" t="n"/>
      <c r="H25" s="11" t="n"/>
    </row>
    <row r="26"/>
    <row r="27" ht="18" customHeight="1">
      <c r="A27" s="8" t="inlineStr">
        <is>
          <t>4. 実施した初動（時刻を必ず入れる）</t>
        </is>
      </c>
    </row>
    <row r="28" ht="20" customHeight="1">
      <c r="A28" s="9" t="inlineStr">
        <is>
          <t>時刻</t>
        </is>
      </c>
      <c r="B28" s="9" t="inlineStr">
        <is>
          <t>実施した内容</t>
        </is>
      </c>
      <c r="C28" s="18" t="n"/>
      <c r="D28" s="11" t="n"/>
      <c r="E28" s="9" t="inlineStr">
        <is>
          <t>実施者</t>
        </is>
      </c>
      <c r="F28" s="11" t="n"/>
      <c r="G28" s="9" t="inlineStr">
        <is>
          <t>備考</t>
        </is>
      </c>
      <c r="H28" s="11" t="n"/>
    </row>
    <row r="29" ht="22" customHeight="1">
      <c r="A29" s="19" t="n"/>
      <c r="B29" s="7" t="inlineStr">
        <is>
          <t>隔離場所への移動（場所を記入）</t>
        </is>
      </c>
      <c r="C29" s="18" t="n"/>
      <c r="D29" s="11" t="n"/>
      <c r="E29" s="4" t="n"/>
      <c r="F29" s="11" t="n"/>
      <c r="G29" s="4" t="n"/>
      <c r="H29" s="11" t="n"/>
    </row>
    <row r="30" ht="22" customHeight="1">
      <c r="A30" s="19" t="n"/>
      <c r="B30" s="7" t="inlineStr">
        <is>
          <t>保護者への連絡（連絡先・連絡者）</t>
        </is>
      </c>
      <c r="C30" s="18" t="n"/>
      <c r="D30" s="11" t="n"/>
      <c r="E30" s="4" t="n"/>
      <c r="F30" s="11" t="n"/>
      <c r="G30" s="4" t="n"/>
      <c r="H30" s="11" t="n"/>
    </row>
    <row r="31" ht="22" customHeight="1">
      <c r="A31" s="19" t="n"/>
      <c r="B31" s="7" t="inlineStr">
        <is>
          <t>嘔吐物等の処理（使用消毒液の濃度／様式8に別記）</t>
        </is>
      </c>
      <c r="C31" s="18" t="n"/>
      <c r="D31" s="11" t="n"/>
      <c r="E31" s="4" t="n"/>
      <c r="F31" s="11" t="n"/>
      <c r="G31" s="4" t="n"/>
      <c r="H31" s="11" t="n"/>
    </row>
    <row r="32" ht="22" customHeight="1">
      <c r="A32" s="19" t="n"/>
      <c r="B32" s="7" t="inlineStr">
        <is>
          <t>換気</t>
        </is>
      </c>
      <c r="C32" s="18" t="n"/>
      <c r="D32" s="11" t="n"/>
      <c r="E32" s="4" t="n"/>
      <c r="F32" s="11" t="n"/>
      <c r="G32" s="4" t="n"/>
      <c r="H32" s="11" t="n"/>
    </row>
    <row r="33" ht="22" customHeight="1">
      <c r="A33" s="19" t="n"/>
      <c r="B33" s="7" t="inlineStr">
        <is>
          <t>接触した児童・職員の把握（氏名を備考に列挙）</t>
        </is>
      </c>
      <c r="C33" s="18" t="n"/>
      <c r="D33" s="11" t="n"/>
      <c r="E33" s="4" t="n"/>
      <c r="F33" s="11" t="n"/>
      <c r="G33" s="4" t="n"/>
      <c r="H33" s="11" t="n"/>
    </row>
    <row r="34" ht="22" customHeight="1">
      <c r="A34" s="19" t="n"/>
      <c r="B34" s="7" t="inlineStr">
        <is>
          <t>他児の移動・活動の変更</t>
        </is>
      </c>
      <c r="C34" s="18" t="n"/>
      <c r="D34" s="11" t="n"/>
      <c r="E34" s="4" t="n"/>
      <c r="F34" s="11" t="n"/>
      <c r="G34" s="4" t="n"/>
      <c r="H34" s="11" t="n"/>
    </row>
    <row r="35" ht="22" customHeight="1">
      <c r="A35" s="19" t="n"/>
      <c r="B35" s="7" t="inlineStr">
        <is>
          <t>管理者への報告</t>
        </is>
      </c>
      <c r="C35" s="18" t="n"/>
      <c r="D35" s="11" t="n"/>
      <c r="E35" s="4" t="n"/>
      <c r="F35" s="11" t="n"/>
      <c r="G35" s="4" t="n"/>
      <c r="H35" s="11" t="n"/>
    </row>
    <row r="36"/>
    <row r="37" ht="18" customHeight="1">
      <c r="A37" s="8" t="inlineStr">
        <is>
          <t>5. 受診</t>
        </is>
      </c>
    </row>
    <row r="38" ht="20" customHeight="1">
      <c r="A38" s="3" t="inlineStr">
        <is>
          <t>医療機関名</t>
        </is>
      </c>
      <c r="B38" s="18" t="n"/>
      <c r="C38" s="11" t="n"/>
      <c r="D38" s="4" t="n"/>
      <c r="E38" s="18" t="n"/>
      <c r="F38" s="18" t="n"/>
      <c r="G38" s="18" t="n"/>
      <c r="H38" s="11" t="n"/>
    </row>
    <row r="39" ht="20" customHeight="1">
      <c r="A39" s="3" t="inlineStr">
        <is>
          <t>受診日時</t>
        </is>
      </c>
      <c r="B39" s="18" t="n"/>
      <c r="C39" s="11" t="n"/>
      <c r="D39" s="16" t="n"/>
      <c r="E39" s="18" t="n"/>
      <c r="F39" s="18" t="n"/>
      <c r="G39" s="18" t="n"/>
      <c r="H39" s="11" t="n"/>
    </row>
    <row r="40" ht="20" customHeight="1">
      <c r="A40" s="3" t="inlineStr">
        <is>
          <t>診断名</t>
        </is>
      </c>
      <c r="B40" s="18" t="n"/>
      <c r="C40" s="11" t="n"/>
      <c r="D40" s="4" t="n"/>
      <c r="E40" s="18" t="n"/>
      <c r="F40" s="18" t="n"/>
      <c r="G40" s="18" t="n"/>
      <c r="H40" s="11" t="n"/>
    </row>
    <row r="41" ht="20" customHeight="1">
      <c r="A41" s="3" t="inlineStr">
        <is>
          <t>医師の指示（登所停止期間の指示の有無・内容）</t>
        </is>
      </c>
      <c r="B41" s="18" t="n"/>
      <c r="C41" s="11" t="n"/>
      <c r="D41" s="4" t="n"/>
      <c r="E41" s="18" t="n"/>
      <c r="F41" s="18" t="n"/>
      <c r="G41" s="18" t="n"/>
      <c r="H41" s="11" t="n"/>
    </row>
    <row r="42"/>
    <row r="43" ht="18" customHeight="1">
      <c r="A43" s="8" t="inlineStr">
        <is>
          <t>6. 管理者記入欄</t>
        </is>
      </c>
    </row>
    <row r="44" ht="20" customHeight="1">
      <c r="A44" s="3" t="inlineStr">
        <is>
          <t>管理者への報告（時刻・報告者・受けた者）</t>
        </is>
      </c>
      <c r="B44" s="18" t="n"/>
      <c r="C44" s="11" t="n"/>
      <c r="D44" s="4" t="n"/>
      <c r="E44" s="18" t="n"/>
      <c r="F44" s="18" t="n"/>
      <c r="G44" s="18" t="n"/>
      <c r="H44" s="11" t="n"/>
    </row>
    <row r="45" ht="20" customHeight="1">
      <c r="A45" s="3" t="inlineStr">
        <is>
          <t>報告基準への該当見込み（様式2へ転記）</t>
        </is>
      </c>
      <c r="B45" s="18" t="n"/>
      <c r="C45" s="11" t="n"/>
      <c r="D45" s="4" t="n"/>
      <c r="E45" s="18" t="n"/>
      <c r="F45" s="18" t="n"/>
      <c r="G45" s="18" t="n"/>
      <c r="H45" s="11" t="n"/>
    </row>
    <row r="46" ht="20" customHeight="1">
      <c r="A46" s="3" t="inlineStr">
        <is>
          <t>保健所・行政への相談の要否</t>
        </is>
      </c>
      <c r="B46" s="18" t="n"/>
      <c r="C46" s="11" t="n"/>
      <c r="D46" s="4" t="n"/>
      <c r="E46" s="18" t="n"/>
      <c r="F46" s="18" t="n"/>
      <c r="G46" s="18" t="n"/>
      <c r="H46" s="11" t="n"/>
    </row>
    <row r="47" ht="20" customHeight="1">
      <c r="A47" s="3" t="inlineStr">
        <is>
          <t>報告しないと判断した場合の理由（判断した記録がないと「判断していない」と見なされます）</t>
        </is>
      </c>
      <c r="B47" s="18" t="n"/>
      <c r="C47" s="11" t="n"/>
      <c r="D47" s="4" t="n"/>
      <c r="E47" s="18" t="n"/>
      <c r="F47" s="18" t="n"/>
      <c r="G47" s="18" t="n"/>
      <c r="H47" s="11" t="n"/>
    </row>
    <row r="48" ht="20" customHeight="1">
      <c r="A48" s="3" t="inlineStr">
        <is>
          <t>記入日</t>
        </is>
      </c>
      <c r="B48" s="18" t="n"/>
      <c r="C48" s="11" t="n"/>
      <c r="D48" s="17" t="n"/>
      <c r="E48" s="18" t="n"/>
      <c r="F48" s="18" t="n"/>
      <c r="G48" s="18" t="n"/>
      <c r="H48" s="11" t="n"/>
    </row>
    <row r="49" ht="20" customHeight="1">
      <c r="A49" s="3" t="inlineStr">
        <is>
          <t>管理者署名</t>
        </is>
      </c>
      <c r="B49" s="18" t="n"/>
      <c r="C49" s="11" t="n"/>
      <c r="D49" s="4" t="n"/>
      <c r="E49" s="18" t="n"/>
      <c r="F49" s="18" t="n"/>
      <c r="G49" s="18" t="n"/>
      <c r="H49" s="11" t="n"/>
    </row>
  </sheetData>
  <mergeCells count="84">
    <mergeCell ref="A46:C46"/>
    <mergeCell ref="D19:H19"/>
    <mergeCell ref="A21:C21"/>
    <mergeCell ref="B34:D34"/>
    <mergeCell ref="B28:D28"/>
    <mergeCell ref="A23:C23"/>
    <mergeCell ref="D11:H11"/>
    <mergeCell ref="B30:D30"/>
    <mergeCell ref="E34:F34"/>
    <mergeCell ref="A3:H3"/>
    <mergeCell ref="G34:H34"/>
    <mergeCell ref="D47:H47"/>
    <mergeCell ref="A5:H5"/>
    <mergeCell ref="D39:H39"/>
    <mergeCell ref="A49:C49"/>
    <mergeCell ref="A6:C6"/>
    <mergeCell ref="D23:H23"/>
    <mergeCell ref="D38:H38"/>
    <mergeCell ref="A12:C12"/>
    <mergeCell ref="A14:C14"/>
    <mergeCell ref="A16:H16"/>
    <mergeCell ref="D49:H49"/>
    <mergeCell ref="D41:H41"/>
    <mergeCell ref="A27:H27"/>
    <mergeCell ref="A38:C38"/>
    <mergeCell ref="D17:H17"/>
    <mergeCell ref="A13:C13"/>
    <mergeCell ref="A44:C44"/>
    <mergeCell ref="G33:H33"/>
    <mergeCell ref="A40:C40"/>
    <mergeCell ref="A24:C24"/>
    <mergeCell ref="G35:H35"/>
    <mergeCell ref="D12:H12"/>
    <mergeCell ref="D25:H25"/>
    <mergeCell ref="B31:D31"/>
    <mergeCell ref="D14:H14"/>
    <mergeCell ref="A7:C7"/>
    <mergeCell ref="A25:C25"/>
    <mergeCell ref="A18:C18"/>
    <mergeCell ref="D46:H46"/>
    <mergeCell ref="D40:H40"/>
    <mergeCell ref="D21:H21"/>
    <mergeCell ref="A47:C47"/>
    <mergeCell ref="E29:F29"/>
    <mergeCell ref="A22:C22"/>
    <mergeCell ref="A20:C20"/>
    <mergeCell ref="E31:F31"/>
    <mergeCell ref="D7:H7"/>
    <mergeCell ref="B35:D35"/>
    <mergeCell ref="D18:H18"/>
    <mergeCell ref="D8:H8"/>
    <mergeCell ref="E32:F32"/>
    <mergeCell ref="G32:H32"/>
    <mergeCell ref="A10:H10"/>
    <mergeCell ref="D44:H44"/>
    <mergeCell ref="A41:C41"/>
    <mergeCell ref="D20:H20"/>
    <mergeCell ref="E33:F33"/>
    <mergeCell ref="A1:H1"/>
    <mergeCell ref="B29:D29"/>
    <mergeCell ref="D22:H22"/>
    <mergeCell ref="D45:H45"/>
    <mergeCell ref="E35:F35"/>
    <mergeCell ref="D6:H6"/>
    <mergeCell ref="A8:C8"/>
    <mergeCell ref="D13:H13"/>
    <mergeCell ref="A17:C17"/>
    <mergeCell ref="E28:F28"/>
    <mergeCell ref="G28:H28"/>
    <mergeCell ref="A37:H37"/>
    <mergeCell ref="D48:H48"/>
    <mergeCell ref="B33:D33"/>
    <mergeCell ref="A19:C19"/>
    <mergeCell ref="E30:F30"/>
    <mergeCell ref="G30:H30"/>
    <mergeCell ref="B32:D32"/>
    <mergeCell ref="A39:C39"/>
    <mergeCell ref="A48:C48"/>
    <mergeCell ref="G29:H29"/>
    <mergeCell ref="A11:C11"/>
    <mergeCell ref="A45:C45"/>
    <mergeCell ref="D24:H24"/>
    <mergeCell ref="A43:H43"/>
    <mergeCell ref="G31:H31"/>
  </mergeCells>
  <pageMargins left="0.4" right="0.4" top="0.5" bottom="0.6" header="0.5" footer="0.5"/>
  <pageSetup orientation="portrait" paperSize="9" fitToHeight="0" fitToWidth="1"/>
  <headerFooter>
    <oddHeader/>
    <oddFooter>&amp;L&amp;8 様式1 初動記録票／最終確認日 2026-08-14／v1.0&amp;R&amp;8 &amp;P /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AQ56"/>
  <sheetViews>
    <sheetView workbookViewId="0">
      <pane xSplit="1" ySplit="4" topLeftCell="B5" activePane="bottomRight" state="frozen"/>
      <selection pane="topRight" activeCell="A1" sqref="A1"/>
      <selection pane="bottomLeft" activeCell="A1" sqref="A1"/>
      <selection pane="bottomRight" activeCell="A1" sqref="A1"/>
    </sheetView>
  </sheetViews>
  <sheetFormatPr baseColWidth="8" defaultRowHeight="15"/>
  <cols>
    <col width="4" customWidth="1" min="1" max="1"/>
    <col width="12" customWidth="1" min="2" max="2"/>
    <col width="9" customWidth="1" min="3" max="3"/>
    <col width="10" customWidth="1" min="4" max="4"/>
    <col width="6" customWidth="1" min="5" max="5"/>
    <col width="10" customWidth="1" min="6" max="6"/>
    <col width="16" customWidth="1" min="7" max="7"/>
    <col width="10" customWidth="1" min="8" max="8"/>
    <col width="16" customWidth="1" min="9" max="9"/>
    <col width="16" customWidth="1" min="10" max="10"/>
    <col width="8" customWidth="1" min="11" max="11"/>
    <col width="9" customWidth="1" min="12" max="12"/>
    <col width="10" customWidth="1" min="13" max="13"/>
    <col width="4.5" customWidth="1" min="14" max="14"/>
    <col width="4.5" customWidth="1" min="15" max="15"/>
    <col width="4.5" customWidth="1" min="16" max="16"/>
    <col width="4.5" customWidth="1" min="17" max="17"/>
    <col width="4.5" customWidth="1" min="18" max="18"/>
    <col width="4.5" customWidth="1" min="19" max="19"/>
    <col width="4.5" customWidth="1" min="20" max="20"/>
    <col width="4.5" customWidth="1" min="21" max="21"/>
    <col width="4.5" customWidth="1" min="22" max="22"/>
    <col width="4.5" customWidth="1" min="23" max="23"/>
    <col width="4.5" customWidth="1" min="24" max="24"/>
    <col width="4.5" customWidth="1" min="25" max="25"/>
    <col width="4.5" customWidth="1" min="26" max="26"/>
    <col width="4.5" customWidth="1" min="27" max="27"/>
    <col width="4.5" customWidth="1" min="28" max="28"/>
    <col width="4.5" customWidth="1" min="29" max="29"/>
    <col width="4.5" customWidth="1" min="30" max="30"/>
    <col width="4.5" customWidth="1" min="31" max="31"/>
    <col width="4.5" customWidth="1" min="32" max="32"/>
    <col width="4.5" customWidth="1" min="33" max="33"/>
    <col width="4.5" customWidth="1" min="34" max="34"/>
    <col width="4.5" customWidth="1" min="35" max="35"/>
    <col width="4.5" customWidth="1" min="36" max="36"/>
    <col width="4.5" customWidth="1" min="37" max="37"/>
    <col width="4.5" customWidth="1" min="38" max="38"/>
    <col width="4.5" customWidth="1" min="39" max="39"/>
    <col width="4.5" customWidth="1" min="40" max="40"/>
    <col width="4.5" customWidth="1" min="41" max="41"/>
    <col width="4.5" customWidth="1" min="42" max="42"/>
    <col width="4.5" customWidth="1" min="43" max="43"/>
  </cols>
  <sheetData>
    <row r="1" ht="24" customHeight="1">
      <c r="A1" s="1" t="inlineStr">
        <is>
          <t>様式2　有症状者一覧・経過表</t>
        </is>
      </c>
    </row>
    <row r="2">
      <c r="A2" s="20" t="inlineStr">
        <is>
          <t>発生初日（この日から30日分の列見出しが自動で入ります）→</t>
        </is>
      </c>
      <c r="F2" s="21" t="n"/>
      <c r="H2" s="14" t="inlineStr">
        <is>
          <t>症状コード： ○発症／△軽快／●受診／■入院／／回復</t>
        </is>
      </c>
    </row>
    <row r="3"/>
    <row r="4" ht="30" customHeight="1">
      <c r="A4" s="9" t="inlineStr">
        <is>
          <t>No</t>
        </is>
      </c>
      <c r="B4" s="9" t="inlineStr">
        <is>
          <t>氏名</t>
        </is>
      </c>
      <c r="C4" s="9" t="inlineStr">
        <is>
          <t>児童・職員</t>
        </is>
      </c>
      <c r="D4" s="9" t="inlineStr">
        <is>
          <t>所属</t>
        </is>
      </c>
      <c r="E4" s="9" t="inlineStr">
        <is>
          <t>年齢</t>
        </is>
      </c>
      <c r="F4" s="9" t="inlineStr">
        <is>
          <t>初発日</t>
        </is>
      </c>
      <c r="G4" s="9" t="inlineStr">
        <is>
          <t>主症状</t>
        </is>
      </c>
      <c r="H4" s="9" t="inlineStr">
        <is>
          <t>受診日</t>
        </is>
      </c>
      <c r="I4" s="9" t="inlineStr">
        <is>
          <t>医療機関</t>
        </is>
      </c>
      <c r="J4" s="9" t="inlineStr">
        <is>
          <t>診断名</t>
        </is>
      </c>
      <c r="K4" s="9" t="inlineStr">
        <is>
          <t>重篤度</t>
        </is>
      </c>
      <c r="L4" s="9" t="inlineStr">
        <is>
          <t>転帰</t>
        </is>
      </c>
      <c r="M4" s="9" t="inlineStr">
        <is>
          <t>再開日</t>
        </is>
      </c>
      <c r="N4" s="22">
        <f>IF($F$2="","",$F$2)</f>
        <v/>
      </c>
      <c r="O4" s="22">
        <f>IF($N$4="","",$N$4+1)</f>
        <v/>
      </c>
      <c r="P4" s="22">
        <f>IF($O$4="","",$O$4+1)</f>
        <v/>
      </c>
      <c r="Q4" s="22">
        <f>IF($P$4="","",$P$4+1)</f>
        <v/>
      </c>
      <c r="R4" s="22">
        <f>IF($Q$4="","",$Q$4+1)</f>
        <v/>
      </c>
      <c r="S4" s="22">
        <f>IF($R$4="","",$R$4+1)</f>
        <v/>
      </c>
      <c r="T4" s="22">
        <f>IF($S$4="","",$S$4+1)</f>
        <v/>
      </c>
      <c r="U4" s="22">
        <f>IF($T$4="","",$T$4+1)</f>
        <v/>
      </c>
      <c r="V4" s="22">
        <f>IF($U$4="","",$U$4+1)</f>
        <v/>
      </c>
      <c r="W4" s="22">
        <f>IF($V$4="","",$V$4+1)</f>
        <v/>
      </c>
      <c r="X4" s="22">
        <f>IF($W$4="","",$W$4+1)</f>
        <v/>
      </c>
      <c r="Y4" s="22">
        <f>IF($X$4="","",$X$4+1)</f>
        <v/>
      </c>
      <c r="Z4" s="22">
        <f>IF($Y$4="","",$Y$4+1)</f>
        <v/>
      </c>
      <c r="AA4" s="22">
        <f>IF($Z$4="","",$Z$4+1)</f>
        <v/>
      </c>
      <c r="AB4" s="22">
        <f>IF($AA$4="","",$AA$4+1)</f>
        <v/>
      </c>
      <c r="AC4" s="22">
        <f>IF($AB$4="","",$AB$4+1)</f>
        <v/>
      </c>
      <c r="AD4" s="22">
        <f>IF($AC$4="","",$AC$4+1)</f>
        <v/>
      </c>
      <c r="AE4" s="22">
        <f>IF($AD$4="","",$AD$4+1)</f>
        <v/>
      </c>
      <c r="AF4" s="22">
        <f>IF($AE$4="","",$AE$4+1)</f>
        <v/>
      </c>
      <c r="AG4" s="22">
        <f>IF($AF$4="","",$AF$4+1)</f>
        <v/>
      </c>
      <c r="AH4" s="22">
        <f>IF($AG$4="","",$AG$4+1)</f>
        <v/>
      </c>
      <c r="AI4" s="22">
        <f>IF($AH$4="","",$AH$4+1)</f>
        <v/>
      </c>
      <c r="AJ4" s="22">
        <f>IF($AI$4="","",$AI$4+1)</f>
        <v/>
      </c>
      <c r="AK4" s="22">
        <f>IF($AJ$4="","",$AJ$4+1)</f>
        <v/>
      </c>
      <c r="AL4" s="22">
        <f>IF($AK$4="","",$AK$4+1)</f>
        <v/>
      </c>
      <c r="AM4" s="22">
        <f>IF($AL$4="","",$AL$4+1)</f>
        <v/>
      </c>
      <c r="AN4" s="22">
        <f>IF($AM$4="","",$AM$4+1)</f>
        <v/>
      </c>
      <c r="AO4" s="22">
        <f>IF($AN$4="","",$AN$4+1)</f>
        <v/>
      </c>
      <c r="AP4" s="22">
        <f>IF($AO$4="","",$AO$4+1)</f>
        <v/>
      </c>
      <c r="AQ4" s="22">
        <f>IF($AP$4="","",$AP$4+1)</f>
        <v/>
      </c>
    </row>
    <row r="5" ht="16" customHeight="1">
      <c r="A5" s="10" t="n">
        <v>1</v>
      </c>
      <c r="B5" s="4" t="n"/>
      <c r="C5" s="23" t="n"/>
      <c r="D5" s="4" t="n"/>
      <c r="E5" s="23" t="n"/>
      <c r="F5" s="17" t="n"/>
      <c r="G5" s="4" t="n"/>
      <c r="H5" s="17" t="n"/>
      <c r="I5" s="4" t="n"/>
      <c r="J5" s="4" t="n"/>
      <c r="K5" s="23" t="n"/>
      <c r="L5" s="23" t="n"/>
      <c r="M5" s="17" t="n"/>
      <c r="N5" s="23" t="n"/>
      <c r="O5" s="23" t="n"/>
      <c r="P5" s="23" t="n"/>
      <c r="Q5" s="23" t="n"/>
      <c r="R5" s="23" t="n"/>
      <c r="S5" s="23" t="n"/>
      <c r="T5" s="23" t="n"/>
      <c r="U5" s="23" t="n"/>
      <c r="V5" s="23" t="n"/>
      <c r="W5" s="23" t="n"/>
      <c r="X5" s="23" t="n"/>
      <c r="Y5" s="23" t="n"/>
      <c r="Z5" s="23" t="n"/>
      <c r="AA5" s="23" t="n"/>
      <c r="AB5" s="23" t="n"/>
      <c r="AC5" s="23" t="n"/>
      <c r="AD5" s="23" t="n"/>
      <c r="AE5" s="23" t="n"/>
      <c r="AF5" s="23" t="n"/>
      <c r="AG5" s="23" t="n"/>
      <c r="AH5" s="23" t="n"/>
      <c r="AI5" s="23" t="n"/>
      <c r="AJ5" s="23" t="n"/>
      <c r="AK5" s="23" t="n"/>
      <c r="AL5" s="23" t="n"/>
      <c r="AM5" s="23" t="n"/>
      <c r="AN5" s="23" t="n"/>
      <c r="AO5" s="23" t="n"/>
      <c r="AP5" s="23" t="n"/>
      <c r="AQ5" s="23" t="n"/>
    </row>
    <row r="6" ht="16" customHeight="1">
      <c r="A6" s="10" t="n">
        <v>2</v>
      </c>
      <c r="B6" s="4" t="n"/>
      <c r="C6" s="23" t="n"/>
      <c r="D6" s="4" t="n"/>
      <c r="E6" s="23" t="n"/>
      <c r="F6" s="17" t="n"/>
      <c r="G6" s="4" t="n"/>
      <c r="H6" s="17" t="n"/>
      <c r="I6" s="4" t="n"/>
      <c r="J6" s="4" t="n"/>
      <c r="K6" s="23" t="n"/>
      <c r="L6" s="23" t="n"/>
      <c r="M6" s="17" t="n"/>
      <c r="N6" s="23" t="n"/>
      <c r="O6" s="23" t="n"/>
      <c r="P6" s="23" t="n"/>
      <c r="Q6" s="23" t="n"/>
      <c r="R6" s="23" t="n"/>
      <c r="S6" s="23" t="n"/>
      <c r="T6" s="23" t="n"/>
      <c r="U6" s="23" t="n"/>
      <c r="V6" s="23" t="n"/>
      <c r="W6" s="23" t="n"/>
      <c r="X6" s="23" t="n"/>
      <c r="Y6" s="23" t="n"/>
      <c r="Z6" s="23" t="n"/>
      <c r="AA6" s="23" t="n"/>
      <c r="AB6" s="23" t="n"/>
      <c r="AC6" s="23" t="n"/>
      <c r="AD6" s="23" t="n"/>
      <c r="AE6" s="23" t="n"/>
      <c r="AF6" s="23" t="n"/>
      <c r="AG6" s="23" t="n"/>
      <c r="AH6" s="23" t="n"/>
      <c r="AI6" s="23" t="n"/>
      <c r="AJ6" s="23" t="n"/>
      <c r="AK6" s="23" t="n"/>
      <c r="AL6" s="23" t="n"/>
      <c r="AM6" s="23" t="n"/>
      <c r="AN6" s="23" t="n"/>
      <c r="AO6" s="23" t="n"/>
      <c r="AP6" s="23" t="n"/>
      <c r="AQ6" s="23" t="n"/>
    </row>
    <row r="7" ht="16" customHeight="1">
      <c r="A7" s="10" t="n">
        <v>3</v>
      </c>
      <c r="B7" s="4" t="n"/>
      <c r="C7" s="23" t="n"/>
      <c r="D7" s="4" t="n"/>
      <c r="E7" s="23" t="n"/>
      <c r="F7" s="17" t="n"/>
      <c r="G7" s="4" t="n"/>
      <c r="H7" s="17" t="n"/>
      <c r="I7" s="4" t="n"/>
      <c r="J7" s="4" t="n"/>
      <c r="K7" s="23" t="n"/>
      <c r="L7" s="23" t="n"/>
      <c r="M7" s="17" t="n"/>
      <c r="N7" s="23" t="n"/>
      <c r="O7" s="23" t="n"/>
      <c r="P7" s="23" t="n"/>
      <c r="Q7" s="23" t="n"/>
      <c r="R7" s="23" t="n"/>
      <c r="S7" s="23" t="n"/>
      <c r="T7" s="23" t="n"/>
      <c r="U7" s="23" t="n"/>
      <c r="V7" s="23" t="n"/>
      <c r="W7" s="23" t="n"/>
      <c r="X7" s="23" t="n"/>
      <c r="Y7" s="23" t="n"/>
      <c r="Z7" s="23" t="n"/>
      <c r="AA7" s="23" t="n"/>
      <c r="AB7" s="23" t="n"/>
      <c r="AC7" s="23" t="n"/>
      <c r="AD7" s="23" t="n"/>
      <c r="AE7" s="23" t="n"/>
      <c r="AF7" s="23" t="n"/>
      <c r="AG7" s="23" t="n"/>
      <c r="AH7" s="23" t="n"/>
      <c r="AI7" s="23" t="n"/>
      <c r="AJ7" s="23" t="n"/>
      <c r="AK7" s="23" t="n"/>
      <c r="AL7" s="23" t="n"/>
      <c r="AM7" s="23" t="n"/>
      <c r="AN7" s="23" t="n"/>
      <c r="AO7" s="23" t="n"/>
      <c r="AP7" s="23" t="n"/>
      <c r="AQ7" s="23" t="n"/>
    </row>
    <row r="8" ht="16" customHeight="1">
      <c r="A8" s="10" t="n">
        <v>4</v>
      </c>
      <c r="B8" s="4" t="n"/>
      <c r="C8" s="23" t="n"/>
      <c r="D8" s="4" t="n"/>
      <c r="E8" s="23" t="n"/>
      <c r="F8" s="17" t="n"/>
      <c r="G8" s="4" t="n"/>
      <c r="H8" s="17" t="n"/>
      <c r="I8" s="4" t="n"/>
      <c r="J8" s="4" t="n"/>
      <c r="K8" s="23" t="n"/>
      <c r="L8" s="23" t="n"/>
      <c r="M8" s="17" t="n"/>
      <c r="N8" s="23" t="n"/>
      <c r="O8" s="23" t="n"/>
      <c r="P8" s="23" t="n"/>
      <c r="Q8" s="23" t="n"/>
      <c r="R8" s="23" t="n"/>
      <c r="S8" s="23" t="n"/>
      <c r="T8" s="23" t="n"/>
      <c r="U8" s="23" t="n"/>
      <c r="V8" s="23" t="n"/>
      <c r="W8" s="23" t="n"/>
      <c r="X8" s="23" t="n"/>
      <c r="Y8" s="23" t="n"/>
      <c r="Z8" s="23" t="n"/>
      <c r="AA8" s="23" t="n"/>
      <c r="AB8" s="23" t="n"/>
      <c r="AC8" s="23" t="n"/>
      <c r="AD8" s="23" t="n"/>
      <c r="AE8" s="23" t="n"/>
      <c r="AF8" s="23" t="n"/>
      <c r="AG8" s="23" t="n"/>
      <c r="AH8" s="23" t="n"/>
      <c r="AI8" s="23" t="n"/>
      <c r="AJ8" s="23" t="n"/>
      <c r="AK8" s="23" t="n"/>
      <c r="AL8" s="23" t="n"/>
      <c r="AM8" s="23" t="n"/>
      <c r="AN8" s="23" t="n"/>
      <c r="AO8" s="23" t="n"/>
      <c r="AP8" s="23" t="n"/>
      <c r="AQ8" s="23" t="n"/>
    </row>
    <row r="9" ht="16" customHeight="1">
      <c r="A9" s="10" t="n">
        <v>5</v>
      </c>
      <c r="B9" s="4" t="n"/>
      <c r="C9" s="23" t="n"/>
      <c r="D9" s="4" t="n"/>
      <c r="E9" s="23" t="n"/>
      <c r="F9" s="17" t="n"/>
      <c r="G9" s="4" t="n"/>
      <c r="H9" s="17" t="n"/>
      <c r="I9" s="4" t="n"/>
      <c r="J9" s="4" t="n"/>
      <c r="K9" s="23" t="n"/>
      <c r="L9" s="23" t="n"/>
      <c r="M9" s="17" t="n"/>
      <c r="N9" s="23" t="n"/>
      <c r="O9" s="23" t="n"/>
      <c r="P9" s="23" t="n"/>
      <c r="Q9" s="23" t="n"/>
      <c r="R9" s="23" t="n"/>
      <c r="S9" s="23" t="n"/>
      <c r="T9" s="23" t="n"/>
      <c r="U9" s="23" t="n"/>
      <c r="V9" s="23" t="n"/>
      <c r="W9" s="23" t="n"/>
      <c r="X9" s="23" t="n"/>
      <c r="Y9" s="23" t="n"/>
      <c r="Z9" s="23" t="n"/>
      <c r="AA9" s="23" t="n"/>
      <c r="AB9" s="23" t="n"/>
      <c r="AC9" s="23" t="n"/>
      <c r="AD9" s="23" t="n"/>
      <c r="AE9" s="23" t="n"/>
      <c r="AF9" s="23" t="n"/>
      <c r="AG9" s="23" t="n"/>
      <c r="AH9" s="23" t="n"/>
      <c r="AI9" s="23" t="n"/>
      <c r="AJ9" s="23" t="n"/>
      <c r="AK9" s="23" t="n"/>
      <c r="AL9" s="23" t="n"/>
      <c r="AM9" s="23" t="n"/>
      <c r="AN9" s="23" t="n"/>
      <c r="AO9" s="23" t="n"/>
      <c r="AP9" s="23" t="n"/>
      <c r="AQ9" s="23" t="n"/>
    </row>
    <row r="10" ht="16" customHeight="1">
      <c r="A10" s="10" t="n">
        <v>6</v>
      </c>
      <c r="B10" s="4" t="n"/>
      <c r="C10" s="23" t="n"/>
      <c r="D10" s="4" t="n"/>
      <c r="E10" s="23" t="n"/>
      <c r="F10" s="17" t="n"/>
      <c r="G10" s="4" t="n"/>
      <c r="H10" s="17" t="n"/>
      <c r="I10" s="4" t="n"/>
      <c r="J10" s="4" t="n"/>
      <c r="K10" s="23" t="n"/>
      <c r="L10" s="23" t="n"/>
      <c r="M10" s="17" t="n"/>
      <c r="N10" s="23" t="n"/>
      <c r="O10" s="23" t="n"/>
      <c r="P10" s="23" t="n"/>
      <c r="Q10" s="23" t="n"/>
      <c r="R10" s="23" t="n"/>
      <c r="S10" s="23" t="n"/>
      <c r="T10" s="23" t="n"/>
      <c r="U10" s="23" t="n"/>
      <c r="V10" s="23" t="n"/>
      <c r="W10" s="23" t="n"/>
      <c r="X10" s="23" t="n"/>
      <c r="Y10" s="23" t="n"/>
      <c r="Z10" s="23" t="n"/>
      <c r="AA10" s="23" t="n"/>
      <c r="AB10" s="23" t="n"/>
      <c r="AC10" s="23" t="n"/>
      <c r="AD10" s="23" t="n"/>
      <c r="AE10" s="23" t="n"/>
      <c r="AF10" s="23" t="n"/>
      <c r="AG10" s="23" t="n"/>
      <c r="AH10" s="23" t="n"/>
      <c r="AI10" s="23" t="n"/>
      <c r="AJ10" s="23" t="n"/>
      <c r="AK10" s="23" t="n"/>
      <c r="AL10" s="23" t="n"/>
      <c r="AM10" s="23" t="n"/>
      <c r="AN10" s="23" t="n"/>
      <c r="AO10" s="23" t="n"/>
      <c r="AP10" s="23" t="n"/>
      <c r="AQ10" s="23" t="n"/>
    </row>
    <row r="11" ht="16" customHeight="1">
      <c r="A11" s="10" t="n">
        <v>7</v>
      </c>
      <c r="B11" s="4" t="n"/>
      <c r="C11" s="23" t="n"/>
      <c r="D11" s="4" t="n"/>
      <c r="E11" s="23" t="n"/>
      <c r="F11" s="17" t="n"/>
      <c r="G11" s="4" t="n"/>
      <c r="H11" s="17" t="n"/>
      <c r="I11" s="4" t="n"/>
      <c r="J11" s="4" t="n"/>
      <c r="K11" s="23" t="n"/>
      <c r="L11" s="23" t="n"/>
      <c r="M11" s="17" t="n"/>
      <c r="N11" s="23" t="n"/>
      <c r="O11" s="23" t="n"/>
      <c r="P11" s="23" t="n"/>
      <c r="Q11" s="23" t="n"/>
      <c r="R11" s="23" t="n"/>
      <c r="S11" s="23" t="n"/>
      <c r="T11" s="23" t="n"/>
      <c r="U11" s="23" t="n"/>
      <c r="V11" s="23" t="n"/>
      <c r="W11" s="23" t="n"/>
      <c r="X11" s="23" t="n"/>
      <c r="Y11" s="23" t="n"/>
      <c r="Z11" s="23" t="n"/>
      <c r="AA11" s="23" t="n"/>
      <c r="AB11" s="23" t="n"/>
      <c r="AC11" s="23" t="n"/>
      <c r="AD11" s="23" t="n"/>
      <c r="AE11" s="23" t="n"/>
      <c r="AF11" s="23" t="n"/>
      <c r="AG11" s="23" t="n"/>
      <c r="AH11" s="23" t="n"/>
      <c r="AI11" s="23" t="n"/>
      <c r="AJ11" s="23" t="n"/>
      <c r="AK11" s="23" t="n"/>
      <c r="AL11" s="23" t="n"/>
      <c r="AM11" s="23" t="n"/>
      <c r="AN11" s="23" t="n"/>
      <c r="AO11" s="23" t="n"/>
      <c r="AP11" s="23" t="n"/>
      <c r="AQ11" s="23" t="n"/>
    </row>
    <row r="12" ht="16" customHeight="1">
      <c r="A12" s="10" t="n">
        <v>8</v>
      </c>
      <c r="B12" s="4" t="n"/>
      <c r="C12" s="23" t="n"/>
      <c r="D12" s="4" t="n"/>
      <c r="E12" s="23" t="n"/>
      <c r="F12" s="17" t="n"/>
      <c r="G12" s="4" t="n"/>
      <c r="H12" s="17" t="n"/>
      <c r="I12" s="4" t="n"/>
      <c r="J12" s="4" t="n"/>
      <c r="K12" s="23" t="n"/>
      <c r="L12" s="23" t="n"/>
      <c r="M12" s="17" t="n"/>
      <c r="N12" s="23" t="n"/>
      <c r="O12" s="23" t="n"/>
      <c r="P12" s="23" t="n"/>
      <c r="Q12" s="23" t="n"/>
      <c r="R12" s="23" t="n"/>
      <c r="S12" s="23" t="n"/>
      <c r="T12" s="23" t="n"/>
      <c r="U12" s="23" t="n"/>
      <c r="V12" s="23" t="n"/>
      <c r="W12" s="23" t="n"/>
      <c r="X12" s="23" t="n"/>
      <c r="Y12" s="23" t="n"/>
      <c r="Z12" s="23" t="n"/>
      <c r="AA12" s="23" t="n"/>
      <c r="AB12" s="23" t="n"/>
      <c r="AC12" s="23" t="n"/>
      <c r="AD12" s="23" t="n"/>
      <c r="AE12" s="23" t="n"/>
      <c r="AF12" s="23" t="n"/>
      <c r="AG12" s="23" t="n"/>
      <c r="AH12" s="23" t="n"/>
      <c r="AI12" s="23" t="n"/>
      <c r="AJ12" s="23" t="n"/>
      <c r="AK12" s="23" t="n"/>
      <c r="AL12" s="23" t="n"/>
      <c r="AM12" s="23" t="n"/>
      <c r="AN12" s="23" t="n"/>
      <c r="AO12" s="23" t="n"/>
      <c r="AP12" s="23" t="n"/>
      <c r="AQ12" s="23" t="n"/>
    </row>
    <row r="13" ht="16" customHeight="1">
      <c r="A13" s="10" t="n">
        <v>9</v>
      </c>
      <c r="B13" s="4" t="n"/>
      <c r="C13" s="23" t="n"/>
      <c r="D13" s="4" t="n"/>
      <c r="E13" s="23" t="n"/>
      <c r="F13" s="17" t="n"/>
      <c r="G13" s="4" t="n"/>
      <c r="H13" s="17" t="n"/>
      <c r="I13" s="4" t="n"/>
      <c r="J13" s="4" t="n"/>
      <c r="K13" s="23" t="n"/>
      <c r="L13" s="23" t="n"/>
      <c r="M13" s="17" t="n"/>
      <c r="N13" s="23" t="n"/>
      <c r="O13" s="23" t="n"/>
      <c r="P13" s="23" t="n"/>
      <c r="Q13" s="23" t="n"/>
      <c r="R13" s="23" t="n"/>
      <c r="S13" s="23" t="n"/>
      <c r="T13" s="23" t="n"/>
      <c r="U13" s="23" t="n"/>
      <c r="V13" s="23" t="n"/>
      <c r="W13" s="23" t="n"/>
      <c r="X13" s="23" t="n"/>
      <c r="Y13" s="23" t="n"/>
      <c r="Z13" s="23" t="n"/>
      <c r="AA13" s="23" t="n"/>
      <c r="AB13" s="23" t="n"/>
      <c r="AC13" s="23" t="n"/>
      <c r="AD13" s="23" t="n"/>
      <c r="AE13" s="23" t="n"/>
      <c r="AF13" s="23" t="n"/>
      <c r="AG13" s="23" t="n"/>
      <c r="AH13" s="23" t="n"/>
      <c r="AI13" s="23" t="n"/>
      <c r="AJ13" s="23" t="n"/>
      <c r="AK13" s="23" t="n"/>
      <c r="AL13" s="23" t="n"/>
      <c r="AM13" s="23" t="n"/>
      <c r="AN13" s="23" t="n"/>
      <c r="AO13" s="23" t="n"/>
      <c r="AP13" s="23" t="n"/>
      <c r="AQ13" s="23" t="n"/>
    </row>
    <row r="14" ht="16" customHeight="1">
      <c r="A14" s="10" t="n">
        <v>10</v>
      </c>
      <c r="B14" s="4" t="n"/>
      <c r="C14" s="23" t="n"/>
      <c r="D14" s="4" t="n"/>
      <c r="E14" s="23" t="n"/>
      <c r="F14" s="17" t="n"/>
      <c r="G14" s="4" t="n"/>
      <c r="H14" s="17" t="n"/>
      <c r="I14" s="4" t="n"/>
      <c r="J14" s="4" t="n"/>
      <c r="K14" s="23" t="n"/>
      <c r="L14" s="23" t="n"/>
      <c r="M14" s="17" t="n"/>
      <c r="N14" s="23" t="n"/>
      <c r="O14" s="23" t="n"/>
      <c r="P14" s="23" t="n"/>
      <c r="Q14" s="23" t="n"/>
      <c r="R14" s="23" t="n"/>
      <c r="S14" s="23" t="n"/>
      <c r="T14" s="23" t="n"/>
      <c r="U14" s="23" t="n"/>
      <c r="V14" s="23" t="n"/>
      <c r="W14" s="23" t="n"/>
      <c r="X14" s="23" t="n"/>
      <c r="Y14" s="23" t="n"/>
      <c r="Z14" s="23" t="n"/>
      <c r="AA14" s="23" t="n"/>
      <c r="AB14" s="23" t="n"/>
      <c r="AC14" s="23" t="n"/>
      <c r="AD14" s="23" t="n"/>
      <c r="AE14" s="23" t="n"/>
      <c r="AF14" s="23" t="n"/>
      <c r="AG14" s="23" t="n"/>
      <c r="AH14" s="23" t="n"/>
      <c r="AI14" s="23" t="n"/>
      <c r="AJ14" s="23" t="n"/>
      <c r="AK14" s="23" t="n"/>
      <c r="AL14" s="23" t="n"/>
      <c r="AM14" s="23" t="n"/>
      <c r="AN14" s="23" t="n"/>
      <c r="AO14" s="23" t="n"/>
      <c r="AP14" s="23" t="n"/>
      <c r="AQ14" s="23" t="n"/>
    </row>
    <row r="15" ht="16" customHeight="1">
      <c r="A15" s="10" t="n">
        <v>11</v>
      </c>
      <c r="B15" s="4" t="n"/>
      <c r="C15" s="23" t="n"/>
      <c r="D15" s="4" t="n"/>
      <c r="E15" s="23" t="n"/>
      <c r="F15" s="17" t="n"/>
      <c r="G15" s="4" t="n"/>
      <c r="H15" s="17" t="n"/>
      <c r="I15" s="4" t="n"/>
      <c r="J15" s="4" t="n"/>
      <c r="K15" s="23" t="n"/>
      <c r="L15" s="23" t="n"/>
      <c r="M15" s="17" t="n"/>
      <c r="N15" s="23" t="n"/>
      <c r="O15" s="23" t="n"/>
      <c r="P15" s="23" t="n"/>
      <c r="Q15" s="23" t="n"/>
      <c r="R15" s="23" t="n"/>
      <c r="S15" s="23" t="n"/>
      <c r="T15" s="23" t="n"/>
      <c r="U15" s="23" t="n"/>
      <c r="V15" s="23" t="n"/>
      <c r="W15" s="23" t="n"/>
      <c r="X15" s="23" t="n"/>
      <c r="Y15" s="23" t="n"/>
      <c r="Z15" s="23" t="n"/>
      <c r="AA15" s="23" t="n"/>
      <c r="AB15" s="23" t="n"/>
      <c r="AC15" s="23" t="n"/>
      <c r="AD15" s="23" t="n"/>
      <c r="AE15" s="23" t="n"/>
      <c r="AF15" s="23" t="n"/>
      <c r="AG15" s="23" t="n"/>
      <c r="AH15" s="23" t="n"/>
      <c r="AI15" s="23" t="n"/>
      <c r="AJ15" s="23" t="n"/>
      <c r="AK15" s="23" t="n"/>
      <c r="AL15" s="23" t="n"/>
      <c r="AM15" s="23" t="n"/>
      <c r="AN15" s="23" t="n"/>
      <c r="AO15" s="23" t="n"/>
      <c r="AP15" s="23" t="n"/>
      <c r="AQ15" s="23" t="n"/>
    </row>
    <row r="16" ht="16" customHeight="1">
      <c r="A16" s="10" t="n">
        <v>12</v>
      </c>
      <c r="B16" s="4" t="n"/>
      <c r="C16" s="23" t="n"/>
      <c r="D16" s="4" t="n"/>
      <c r="E16" s="23" t="n"/>
      <c r="F16" s="17" t="n"/>
      <c r="G16" s="4" t="n"/>
      <c r="H16" s="17" t="n"/>
      <c r="I16" s="4" t="n"/>
      <c r="J16" s="4" t="n"/>
      <c r="K16" s="23" t="n"/>
      <c r="L16" s="23" t="n"/>
      <c r="M16" s="17" t="n"/>
      <c r="N16" s="23" t="n"/>
      <c r="O16" s="23" t="n"/>
      <c r="P16" s="23" t="n"/>
      <c r="Q16" s="23" t="n"/>
      <c r="R16" s="23" t="n"/>
      <c r="S16" s="23" t="n"/>
      <c r="T16" s="23" t="n"/>
      <c r="U16" s="23" t="n"/>
      <c r="V16" s="23" t="n"/>
      <c r="W16" s="23" t="n"/>
      <c r="X16" s="23" t="n"/>
      <c r="Y16" s="23" t="n"/>
      <c r="Z16" s="23" t="n"/>
      <c r="AA16" s="23" t="n"/>
      <c r="AB16" s="23" t="n"/>
      <c r="AC16" s="23" t="n"/>
      <c r="AD16" s="23" t="n"/>
      <c r="AE16" s="23" t="n"/>
      <c r="AF16" s="23" t="n"/>
      <c r="AG16" s="23" t="n"/>
      <c r="AH16" s="23" t="n"/>
      <c r="AI16" s="23" t="n"/>
      <c r="AJ16" s="23" t="n"/>
      <c r="AK16" s="23" t="n"/>
      <c r="AL16" s="23" t="n"/>
      <c r="AM16" s="23" t="n"/>
      <c r="AN16" s="23" t="n"/>
      <c r="AO16" s="23" t="n"/>
      <c r="AP16" s="23" t="n"/>
      <c r="AQ16" s="23" t="n"/>
    </row>
    <row r="17" ht="16" customHeight="1">
      <c r="A17" s="10" t="n">
        <v>13</v>
      </c>
      <c r="B17" s="4" t="n"/>
      <c r="C17" s="23" t="n"/>
      <c r="D17" s="4" t="n"/>
      <c r="E17" s="23" t="n"/>
      <c r="F17" s="17" t="n"/>
      <c r="G17" s="4" t="n"/>
      <c r="H17" s="17" t="n"/>
      <c r="I17" s="4" t="n"/>
      <c r="J17" s="4" t="n"/>
      <c r="K17" s="23" t="n"/>
      <c r="L17" s="23" t="n"/>
      <c r="M17" s="17" t="n"/>
      <c r="N17" s="23" t="n"/>
      <c r="O17" s="23" t="n"/>
      <c r="P17" s="23" t="n"/>
      <c r="Q17" s="23" t="n"/>
      <c r="R17" s="23" t="n"/>
      <c r="S17" s="23" t="n"/>
      <c r="T17" s="23" t="n"/>
      <c r="U17" s="23" t="n"/>
      <c r="V17" s="23" t="n"/>
      <c r="W17" s="23" t="n"/>
      <c r="X17" s="23" t="n"/>
      <c r="Y17" s="23" t="n"/>
      <c r="Z17" s="23" t="n"/>
      <c r="AA17" s="23" t="n"/>
      <c r="AB17" s="23" t="n"/>
      <c r="AC17" s="23" t="n"/>
      <c r="AD17" s="23" t="n"/>
      <c r="AE17" s="23" t="n"/>
      <c r="AF17" s="23" t="n"/>
      <c r="AG17" s="23" t="n"/>
      <c r="AH17" s="23" t="n"/>
      <c r="AI17" s="23" t="n"/>
      <c r="AJ17" s="23" t="n"/>
      <c r="AK17" s="23" t="n"/>
      <c r="AL17" s="23" t="n"/>
      <c r="AM17" s="23" t="n"/>
      <c r="AN17" s="23" t="n"/>
      <c r="AO17" s="23" t="n"/>
      <c r="AP17" s="23" t="n"/>
      <c r="AQ17" s="23" t="n"/>
    </row>
    <row r="18" ht="16" customHeight="1">
      <c r="A18" s="10" t="n">
        <v>14</v>
      </c>
      <c r="B18" s="4" t="n"/>
      <c r="C18" s="23" t="n"/>
      <c r="D18" s="4" t="n"/>
      <c r="E18" s="23" t="n"/>
      <c r="F18" s="17" t="n"/>
      <c r="G18" s="4" t="n"/>
      <c r="H18" s="17" t="n"/>
      <c r="I18" s="4" t="n"/>
      <c r="J18" s="4" t="n"/>
      <c r="K18" s="23" t="n"/>
      <c r="L18" s="23" t="n"/>
      <c r="M18" s="17" t="n"/>
      <c r="N18" s="23" t="n"/>
      <c r="O18" s="23" t="n"/>
      <c r="P18" s="23" t="n"/>
      <c r="Q18" s="23" t="n"/>
      <c r="R18" s="23" t="n"/>
      <c r="S18" s="23" t="n"/>
      <c r="T18" s="23" t="n"/>
      <c r="U18" s="23" t="n"/>
      <c r="V18" s="23" t="n"/>
      <c r="W18" s="23" t="n"/>
      <c r="X18" s="23" t="n"/>
      <c r="Y18" s="23" t="n"/>
      <c r="Z18" s="23" t="n"/>
      <c r="AA18" s="23" t="n"/>
      <c r="AB18" s="23" t="n"/>
      <c r="AC18" s="23" t="n"/>
      <c r="AD18" s="23" t="n"/>
      <c r="AE18" s="23" t="n"/>
      <c r="AF18" s="23" t="n"/>
      <c r="AG18" s="23" t="n"/>
      <c r="AH18" s="23" t="n"/>
      <c r="AI18" s="23" t="n"/>
      <c r="AJ18" s="23" t="n"/>
      <c r="AK18" s="23" t="n"/>
      <c r="AL18" s="23" t="n"/>
      <c r="AM18" s="23" t="n"/>
      <c r="AN18" s="23" t="n"/>
      <c r="AO18" s="23" t="n"/>
      <c r="AP18" s="23" t="n"/>
      <c r="AQ18" s="23" t="n"/>
    </row>
    <row r="19" ht="16" customHeight="1">
      <c r="A19" s="10" t="n">
        <v>15</v>
      </c>
      <c r="B19" s="4" t="n"/>
      <c r="C19" s="23" t="n"/>
      <c r="D19" s="4" t="n"/>
      <c r="E19" s="23" t="n"/>
      <c r="F19" s="17" t="n"/>
      <c r="G19" s="4" t="n"/>
      <c r="H19" s="17" t="n"/>
      <c r="I19" s="4" t="n"/>
      <c r="J19" s="4" t="n"/>
      <c r="K19" s="23" t="n"/>
      <c r="L19" s="23" t="n"/>
      <c r="M19" s="17" t="n"/>
      <c r="N19" s="23" t="n"/>
      <c r="O19" s="23" t="n"/>
      <c r="P19" s="23" t="n"/>
      <c r="Q19" s="23" t="n"/>
      <c r="R19" s="23" t="n"/>
      <c r="S19" s="23" t="n"/>
      <c r="T19" s="23" t="n"/>
      <c r="U19" s="23" t="n"/>
      <c r="V19" s="23" t="n"/>
      <c r="W19" s="23" t="n"/>
      <c r="X19" s="23" t="n"/>
      <c r="Y19" s="23" t="n"/>
      <c r="Z19" s="23" t="n"/>
      <c r="AA19" s="23" t="n"/>
      <c r="AB19" s="23" t="n"/>
      <c r="AC19" s="23" t="n"/>
      <c r="AD19" s="23" t="n"/>
      <c r="AE19" s="23" t="n"/>
      <c r="AF19" s="23" t="n"/>
      <c r="AG19" s="23" t="n"/>
      <c r="AH19" s="23" t="n"/>
      <c r="AI19" s="23" t="n"/>
      <c r="AJ19" s="23" t="n"/>
      <c r="AK19" s="23" t="n"/>
      <c r="AL19" s="23" t="n"/>
      <c r="AM19" s="23" t="n"/>
      <c r="AN19" s="23" t="n"/>
      <c r="AO19" s="23" t="n"/>
      <c r="AP19" s="23" t="n"/>
      <c r="AQ19" s="23" t="n"/>
    </row>
    <row r="20" ht="16" customHeight="1">
      <c r="A20" s="10" t="n">
        <v>16</v>
      </c>
      <c r="B20" s="4" t="n"/>
      <c r="C20" s="23" t="n"/>
      <c r="D20" s="4" t="n"/>
      <c r="E20" s="23" t="n"/>
      <c r="F20" s="17" t="n"/>
      <c r="G20" s="4" t="n"/>
      <c r="H20" s="17" t="n"/>
      <c r="I20" s="4" t="n"/>
      <c r="J20" s="4" t="n"/>
      <c r="K20" s="23" t="n"/>
      <c r="L20" s="23" t="n"/>
      <c r="M20" s="17" t="n"/>
      <c r="N20" s="23" t="n"/>
      <c r="O20" s="23" t="n"/>
      <c r="P20" s="23" t="n"/>
      <c r="Q20" s="23" t="n"/>
      <c r="R20" s="23" t="n"/>
      <c r="S20" s="23" t="n"/>
      <c r="T20" s="23" t="n"/>
      <c r="U20" s="23" t="n"/>
      <c r="V20" s="23" t="n"/>
      <c r="W20" s="23" t="n"/>
      <c r="X20" s="23" t="n"/>
      <c r="Y20" s="23" t="n"/>
      <c r="Z20" s="23" t="n"/>
      <c r="AA20" s="23" t="n"/>
      <c r="AB20" s="23" t="n"/>
      <c r="AC20" s="23" t="n"/>
      <c r="AD20" s="23" t="n"/>
      <c r="AE20" s="23" t="n"/>
      <c r="AF20" s="23" t="n"/>
      <c r="AG20" s="23" t="n"/>
      <c r="AH20" s="23" t="n"/>
      <c r="AI20" s="23" t="n"/>
      <c r="AJ20" s="23" t="n"/>
      <c r="AK20" s="23" t="n"/>
      <c r="AL20" s="23" t="n"/>
      <c r="AM20" s="23" t="n"/>
      <c r="AN20" s="23" t="n"/>
      <c r="AO20" s="23" t="n"/>
      <c r="AP20" s="23" t="n"/>
      <c r="AQ20" s="23" t="n"/>
    </row>
    <row r="21" ht="16" customHeight="1">
      <c r="A21" s="10" t="n">
        <v>17</v>
      </c>
      <c r="B21" s="4" t="n"/>
      <c r="C21" s="23" t="n"/>
      <c r="D21" s="4" t="n"/>
      <c r="E21" s="23" t="n"/>
      <c r="F21" s="17" t="n"/>
      <c r="G21" s="4" t="n"/>
      <c r="H21" s="17" t="n"/>
      <c r="I21" s="4" t="n"/>
      <c r="J21" s="4" t="n"/>
      <c r="K21" s="23" t="n"/>
      <c r="L21" s="23" t="n"/>
      <c r="M21" s="17" t="n"/>
      <c r="N21" s="23" t="n"/>
      <c r="O21" s="23" t="n"/>
      <c r="P21" s="23" t="n"/>
      <c r="Q21" s="23" t="n"/>
      <c r="R21" s="23" t="n"/>
      <c r="S21" s="23" t="n"/>
      <c r="T21" s="23" t="n"/>
      <c r="U21" s="23" t="n"/>
      <c r="V21" s="23" t="n"/>
      <c r="W21" s="23" t="n"/>
      <c r="X21" s="23" t="n"/>
      <c r="Y21" s="23" t="n"/>
      <c r="Z21" s="23" t="n"/>
      <c r="AA21" s="23" t="n"/>
      <c r="AB21" s="23" t="n"/>
      <c r="AC21" s="23" t="n"/>
      <c r="AD21" s="23" t="n"/>
      <c r="AE21" s="23" t="n"/>
      <c r="AF21" s="23" t="n"/>
      <c r="AG21" s="23" t="n"/>
      <c r="AH21" s="23" t="n"/>
      <c r="AI21" s="23" t="n"/>
      <c r="AJ21" s="23" t="n"/>
      <c r="AK21" s="23" t="n"/>
      <c r="AL21" s="23" t="n"/>
      <c r="AM21" s="23" t="n"/>
      <c r="AN21" s="23" t="n"/>
      <c r="AO21" s="23" t="n"/>
      <c r="AP21" s="23" t="n"/>
      <c r="AQ21" s="23" t="n"/>
    </row>
    <row r="22" ht="16" customHeight="1">
      <c r="A22" s="10" t="n">
        <v>18</v>
      </c>
      <c r="B22" s="4" t="n"/>
      <c r="C22" s="23" t="n"/>
      <c r="D22" s="4" t="n"/>
      <c r="E22" s="23" t="n"/>
      <c r="F22" s="17" t="n"/>
      <c r="G22" s="4" t="n"/>
      <c r="H22" s="17" t="n"/>
      <c r="I22" s="4" t="n"/>
      <c r="J22" s="4" t="n"/>
      <c r="K22" s="23" t="n"/>
      <c r="L22" s="23" t="n"/>
      <c r="M22" s="17" t="n"/>
      <c r="N22" s="23" t="n"/>
      <c r="O22" s="23" t="n"/>
      <c r="P22" s="23" t="n"/>
      <c r="Q22" s="23" t="n"/>
      <c r="R22" s="23" t="n"/>
      <c r="S22" s="23" t="n"/>
      <c r="T22" s="23" t="n"/>
      <c r="U22" s="23" t="n"/>
      <c r="V22" s="23" t="n"/>
      <c r="W22" s="23" t="n"/>
      <c r="X22" s="23" t="n"/>
      <c r="Y22" s="23" t="n"/>
      <c r="Z22" s="23" t="n"/>
      <c r="AA22" s="23" t="n"/>
      <c r="AB22" s="23" t="n"/>
      <c r="AC22" s="23" t="n"/>
      <c r="AD22" s="23" t="n"/>
      <c r="AE22" s="23" t="n"/>
      <c r="AF22" s="23" t="n"/>
      <c r="AG22" s="23" t="n"/>
      <c r="AH22" s="23" t="n"/>
      <c r="AI22" s="23" t="n"/>
      <c r="AJ22" s="23" t="n"/>
      <c r="AK22" s="23" t="n"/>
      <c r="AL22" s="23" t="n"/>
      <c r="AM22" s="23" t="n"/>
      <c r="AN22" s="23" t="n"/>
      <c r="AO22" s="23" t="n"/>
      <c r="AP22" s="23" t="n"/>
      <c r="AQ22" s="23" t="n"/>
    </row>
    <row r="23" ht="16" customHeight="1">
      <c r="A23" s="10" t="n">
        <v>19</v>
      </c>
      <c r="B23" s="4" t="n"/>
      <c r="C23" s="23" t="n"/>
      <c r="D23" s="4" t="n"/>
      <c r="E23" s="23" t="n"/>
      <c r="F23" s="17" t="n"/>
      <c r="G23" s="4" t="n"/>
      <c r="H23" s="17" t="n"/>
      <c r="I23" s="4" t="n"/>
      <c r="J23" s="4" t="n"/>
      <c r="K23" s="23" t="n"/>
      <c r="L23" s="23" t="n"/>
      <c r="M23" s="17" t="n"/>
      <c r="N23" s="23" t="n"/>
      <c r="O23" s="23" t="n"/>
      <c r="P23" s="23" t="n"/>
      <c r="Q23" s="23" t="n"/>
      <c r="R23" s="23" t="n"/>
      <c r="S23" s="23" t="n"/>
      <c r="T23" s="23" t="n"/>
      <c r="U23" s="23" t="n"/>
      <c r="V23" s="23" t="n"/>
      <c r="W23" s="23" t="n"/>
      <c r="X23" s="23" t="n"/>
      <c r="Y23" s="23" t="n"/>
      <c r="Z23" s="23" t="n"/>
      <c r="AA23" s="23" t="n"/>
      <c r="AB23" s="23" t="n"/>
      <c r="AC23" s="23" t="n"/>
      <c r="AD23" s="23" t="n"/>
      <c r="AE23" s="23" t="n"/>
      <c r="AF23" s="23" t="n"/>
      <c r="AG23" s="23" t="n"/>
      <c r="AH23" s="23" t="n"/>
      <c r="AI23" s="23" t="n"/>
      <c r="AJ23" s="23" t="n"/>
      <c r="AK23" s="23" t="n"/>
      <c r="AL23" s="23" t="n"/>
      <c r="AM23" s="23" t="n"/>
      <c r="AN23" s="23" t="n"/>
      <c r="AO23" s="23" t="n"/>
      <c r="AP23" s="23" t="n"/>
      <c r="AQ23" s="23" t="n"/>
    </row>
    <row r="24" ht="16" customHeight="1">
      <c r="A24" s="10" t="n">
        <v>20</v>
      </c>
      <c r="B24" s="4" t="n"/>
      <c r="C24" s="23" t="n"/>
      <c r="D24" s="4" t="n"/>
      <c r="E24" s="23" t="n"/>
      <c r="F24" s="17" t="n"/>
      <c r="G24" s="4" t="n"/>
      <c r="H24" s="17" t="n"/>
      <c r="I24" s="4" t="n"/>
      <c r="J24" s="4" t="n"/>
      <c r="K24" s="23" t="n"/>
      <c r="L24" s="23" t="n"/>
      <c r="M24" s="17" t="n"/>
      <c r="N24" s="23" t="n"/>
      <c r="O24" s="23" t="n"/>
      <c r="P24" s="23" t="n"/>
      <c r="Q24" s="23" t="n"/>
      <c r="R24" s="23" t="n"/>
      <c r="S24" s="23" t="n"/>
      <c r="T24" s="23" t="n"/>
      <c r="U24" s="23" t="n"/>
      <c r="V24" s="23" t="n"/>
      <c r="W24" s="23" t="n"/>
      <c r="X24" s="23" t="n"/>
      <c r="Y24" s="23" t="n"/>
      <c r="Z24" s="23" t="n"/>
      <c r="AA24" s="23" t="n"/>
      <c r="AB24" s="23" t="n"/>
      <c r="AC24" s="23" t="n"/>
      <c r="AD24" s="23" t="n"/>
      <c r="AE24" s="23" t="n"/>
      <c r="AF24" s="23" t="n"/>
      <c r="AG24" s="23" t="n"/>
      <c r="AH24" s="23" t="n"/>
      <c r="AI24" s="23" t="n"/>
      <c r="AJ24" s="23" t="n"/>
      <c r="AK24" s="23" t="n"/>
      <c r="AL24" s="23" t="n"/>
      <c r="AM24" s="23" t="n"/>
      <c r="AN24" s="23" t="n"/>
      <c r="AO24" s="23" t="n"/>
      <c r="AP24" s="23" t="n"/>
      <c r="AQ24" s="23" t="n"/>
    </row>
    <row r="25" ht="16" customHeight="1">
      <c r="A25" s="10" t="n">
        <v>21</v>
      </c>
      <c r="B25" s="4" t="n"/>
      <c r="C25" s="23" t="n"/>
      <c r="D25" s="4" t="n"/>
      <c r="E25" s="23" t="n"/>
      <c r="F25" s="17" t="n"/>
      <c r="G25" s="4" t="n"/>
      <c r="H25" s="17" t="n"/>
      <c r="I25" s="4" t="n"/>
      <c r="J25" s="4" t="n"/>
      <c r="K25" s="23" t="n"/>
      <c r="L25" s="23" t="n"/>
      <c r="M25" s="17" t="n"/>
      <c r="N25" s="23" t="n"/>
      <c r="O25" s="23" t="n"/>
      <c r="P25" s="23" t="n"/>
      <c r="Q25" s="23" t="n"/>
      <c r="R25" s="23" t="n"/>
      <c r="S25" s="23" t="n"/>
      <c r="T25" s="23" t="n"/>
      <c r="U25" s="23" t="n"/>
      <c r="V25" s="23" t="n"/>
      <c r="W25" s="23" t="n"/>
      <c r="X25" s="23" t="n"/>
      <c r="Y25" s="23" t="n"/>
      <c r="Z25" s="23" t="n"/>
      <c r="AA25" s="23" t="n"/>
      <c r="AB25" s="23" t="n"/>
      <c r="AC25" s="23" t="n"/>
      <c r="AD25" s="23" t="n"/>
      <c r="AE25" s="23" t="n"/>
      <c r="AF25" s="23" t="n"/>
      <c r="AG25" s="23" t="n"/>
      <c r="AH25" s="23" t="n"/>
      <c r="AI25" s="23" t="n"/>
      <c r="AJ25" s="23" t="n"/>
      <c r="AK25" s="23" t="n"/>
      <c r="AL25" s="23" t="n"/>
      <c r="AM25" s="23" t="n"/>
      <c r="AN25" s="23" t="n"/>
      <c r="AO25" s="23" t="n"/>
      <c r="AP25" s="23" t="n"/>
      <c r="AQ25" s="23" t="n"/>
    </row>
    <row r="26" ht="16" customHeight="1">
      <c r="A26" s="10" t="n">
        <v>22</v>
      </c>
      <c r="B26" s="4" t="n"/>
      <c r="C26" s="23" t="n"/>
      <c r="D26" s="4" t="n"/>
      <c r="E26" s="23" t="n"/>
      <c r="F26" s="17" t="n"/>
      <c r="G26" s="4" t="n"/>
      <c r="H26" s="17" t="n"/>
      <c r="I26" s="4" t="n"/>
      <c r="J26" s="4" t="n"/>
      <c r="K26" s="23" t="n"/>
      <c r="L26" s="23" t="n"/>
      <c r="M26" s="17" t="n"/>
      <c r="N26" s="23" t="n"/>
      <c r="O26" s="23" t="n"/>
      <c r="P26" s="23" t="n"/>
      <c r="Q26" s="23" t="n"/>
      <c r="R26" s="23" t="n"/>
      <c r="S26" s="23" t="n"/>
      <c r="T26" s="23" t="n"/>
      <c r="U26" s="23" t="n"/>
      <c r="V26" s="23" t="n"/>
      <c r="W26" s="23" t="n"/>
      <c r="X26" s="23" t="n"/>
      <c r="Y26" s="23" t="n"/>
      <c r="Z26" s="23" t="n"/>
      <c r="AA26" s="23" t="n"/>
      <c r="AB26" s="23" t="n"/>
      <c r="AC26" s="23" t="n"/>
      <c r="AD26" s="23" t="n"/>
      <c r="AE26" s="23" t="n"/>
      <c r="AF26" s="23" t="n"/>
      <c r="AG26" s="23" t="n"/>
      <c r="AH26" s="23" t="n"/>
      <c r="AI26" s="23" t="n"/>
      <c r="AJ26" s="23" t="n"/>
      <c r="AK26" s="23" t="n"/>
      <c r="AL26" s="23" t="n"/>
      <c r="AM26" s="23" t="n"/>
      <c r="AN26" s="23" t="n"/>
      <c r="AO26" s="23" t="n"/>
      <c r="AP26" s="23" t="n"/>
      <c r="AQ26" s="23" t="n"/>
    </row>
    <row r="27" ht="16" customHeight="1">
      <c r="A27" s="10" t="n">
        <v>23</v>
      </c>
      <c r="B27" s="4" t="n"/>
      <c r="C27" s="23" t="n"/>
      <c r="D27" s="4" t="n"/>
      <c r="E27" s="23" t="n"/>
      <c r="F27" s="17" t="n"/>
      <c r="G27" s="4" t="n"/>
      <c r="H27" s="17" t="n"/>
      <c r="I27" s="4" t="n"/>
      <c r="J27" s="4" t="n"/>
      <c r="K27" s="23" t="n"/>
      <c r="L27" s="23" t="n"/>
      <c r="M27" s="17" t="n"/>
      <c r="N27" s="23" t="n"/>
      <c r="O27" s="23" t="n"/>
      <c r="P27" s="23" t="n"/>
      <c r="Q27" s="23" t="n"/>
      <c r="R27" s="23" t="n"/>
      <c r="S27" s="23" t="n"/>
      <c r="T27" s="23" t="n"/>
      <c r="U27" s="23" t="n"/>
      <c r="V27" s="23" t="n"/>
      <c r="W27" s="23" t="n"/>
      <c r="X27" s="23" t="n"/>
      <c r="Y27" s="23" t="n"/>
      <c r="Z27" s="23" t="n"/>
      <c r="AA27" s="23" t="n"/>
      <c r="AB27" s="23" t="n"/>
      <c r="AC27" s="23" t="n"/>
      <c r="AD27" s="23" t="n"/>
      <c r="AE27" s="23" t="n"/>
      <c r="AF27" s="23" t="n"/>
      <c r="AG27" s="23" t="n"/>
      <c r="AH27" s="23" t="n"/>
      <c r="AI27" s="23" t="n"/>
      <c r="AJ27" s="23" t="n"/>
      <c r="AK27" s="23" t="n"/>
      <c r="AL27" s="23" t="n"/>
      <c r="AM27" s="23" t="n"/>
      <c r="AN27" s="23" t="n"/>
      <c r="AO27" s="23" t="n"/>
      <c r="AP27" s="23" t="n"/>
      <c r="AQ27" s="23" t="n"/>
    </row>
    <row r="28" ht="16" customHeight="1">
      <c r="A28" s="10" t="n">
        <v>24</v>
      </c>
      <c r="B28" s="4" t="n"/>
      <c r="C28" s="23" t="n"/>
      <c r="D28" s="4" t="n"/>
      <c r="E28" s="23" t="n"/>
      <c r="F28" s="17" t="n"/>
      <c r="G28" s="4" t="n"/>
      <c r="H28" s="17" t="n"/>
      <c r="I28" s="4" t="n"/>
      <c r="J28" s="4" t="n"/>
      <c r="K28" s="23" t="n"/>
      <c r="L28" s="23" t="n"/>
      <c r="M28" s="17" t="n"/>
      <c r="N28" s="23" t="n"/>
      <c r="O28" s="23" t="n"/>
      <c r="P28" s="23" t="n"/>
      <c r="Q28" s="23" t="n"/>
      <c r="R28" s="23" t="n"/>
      <c r="S28" s="23" t="n"/>
      <c r="T28" s="23" t="n"/>
      <c r="U28" s="23" t="n"/>
      <c r="V28" s="23" t="n"/>
      <c r="W28" s="23" t="n"/>
      <c r="X28" s="23" t="n"/>
      <c r="Y28" s="23" t="n"/>
      <c r="Z28" s="23" t="n"/>
      <c r="AA28" s="23" t="n"/>
      <c r="AB28" s="23" t="n"/>
      <c r="AC28" s="23" t="n"/>
      <c r="AD28" s="23" t="n"/>
      <c r="AE28" s="23" t="n"/>
      <c r="AF28" s="23" t="n"/>
      <c r="AG28" s="23" t="n"/>
      <c r="AH28" s="23" t="n"/>
      <c r="AI28" s="23" t="n"/>
      <c r="AJ28" s="23" t="n"/>
      <c r="AK28" s="23" t="n"/>
      <c r="AL28" s="23" t="n"/>
      <c r="AM28" s="23" t="n"/>
      <c r="AN28" s="23" t="n"/>
      <c r="AO28" s="23" t="n"/>
      <c r="AP28" s="23" t="n"/>
      <c r="AQ28" s="23" t="n"/>
    </row>
    <row r="29" ht="16" customHeight="1">
      <c r="A29" s="10" t="n">
        <v>25</v>
      </c>
      <c r="B29" s="4" t="n"/>
      <c r="C29" s="23" t="n"/>
      <c r="D29" s="4" t="n"/>
      <c r="E29" s="23" t="n"/>
      <c r="F29" s="17" t="n"/>
      <c r="G29" s="4" t="n"/>
      <c r="H29" s="17" t="n"/>
      <c r="I29" s="4" t="n"/>
      <c r="J29" s="4" t="n"/>
      <c r="K29" s="23" t="n"/>
      <c r="L29" s="23" t="n"/>
      <c r="M29" s="17" t="n"/>
      <c r="N29" s="23" t="n"/>
      <c r="O29" s="23" t="n"/>
      <c r="P29" s="23" t="n"/>
      <c r="Q29" s="23" t="n"/>
      <c r="R29" s="23" t="n"/>
      <c r="S29" s="23" t="n"/>
      <c r="T29" s="23" t="n"/>
      <c r="U29" s="23" t="n"/>
      <c r="V29" s="23" t="n"/>
      <c r="W29" s="23" t="n"/>
      <c r="X29" s="23" t="n"/>
      <c r="Y29" s="23" t="n"/>
      <c r="Z29" s="23" t="n"/>
      <c r="AA29" s="23" t="n"/>
      <c r="AB29" s="23" t="n"/>
      <c r="AC29" s="23" t="n"/>
      <c r="AD29" s="23" t="n"/>
      <c r="AE29" s="23" t="n"/>
      <c r="AF29" s="23" t="n"/>
      <c r="AG29" s="23" t="n"/>
      <c r="AH29" s="23" t="n"/>
      <c r="AI29" s="23" t="n"/>
      <c r="AJ29" s="23" t="n"/>
      <c r="AK29" s="23" t="n"/>
      <c r="AL29" s="23" t="n"/>
      <c r="AM29" s="23" t="n"/>
      <c r="AN29" s="23" t="n"/>
      <c r="AO29" s="23" t="n"/>
      <c r="AP29" s="23" t="n"/>
      <c r="AQ29" s="23" t="n"/>
    </row>
    <row r="30" ht="16" customHeight="1">
      <c r="A30" s="10" t="n">
        <v>26</v>
      </c>
      <c r="B30" s="4" t="n"/>
      <c r="C30" s="23" t="n"/>
      <c r="D30" s="4" t="n"/>
      <c r="E30" s="23" t="n"/>
      <c r="F30" s="17" t="n"/>
      <c r="G30" s="4" t="n"/>
      <c r="H30" s="17" t="n"/>
      <c r="I30" s="4" t="n"/>
      <c r="J30" s="4" t="n"/>
      <c r="K30" s="23" t="n"/>
      <c r="L30" s="23" t="n"/>
      <c r="M30" s="17" t="n"/>
      <c r="N30" s="23" t="n"/>
      <c r="O30" s="23" t="n"/>
      <c r="P30" s="23" t="n"/>
      <c r="Q30" s="23" t="n"/>
      <c r="R30" s="23" t="n"/>
      <c r="S30" s="23" t="n"/>
      <c r="T30" s="23" t="n"/>
      <c r="U30" s="23" t="n"/>
      <c r="V30" s="23" t="n"/>
      <c r="W30" s="23" t="n"/>
      <c r="X30" s="23" t="n"/>
      <c r="Y30" s="23" t="n"/>
      <c r="Z30" s="23" t="n"/>
      <c r="AA30" s="23" t="n"/>
      <c r="AB30" s="23" t="n"/>
      <c r="AC30" s="23" t="n"/>
      <c r="AD30" s="23" t="n"/>
      <c r="AE30" s="23" t="n"/>
      <c r="AF30" s="23" t="n"/>
      <c r="AG30" s="23" t="n"/>
      <c r="AH30" s="23" t="n"/>
      <c r="AI30" s="23" t="n"/>
      <c r="AJ30" s="23" t="n"/>
      <c r="AK30" s="23" t="n"/>
      <c r="AL30" s="23" t="n"/>
      <c r="AM30" s="23" t="n"/>
      <c r="AN30" s="23" t="n"/>
      <c r="AO30" s="23" t="n"/>
      <c r="AP30" s="23" t="n"/>
      <c r="AQ30" s="23" t="n"/>
    </row>
    <row r="31" ht="16" customHeight="1">
      <c r="A31" s="10" t="n">
        <v>27</v>
      </c>
      <c r="B31" s="4" t="n"/>
      <c r="C31" s="23" t="n"/>
      <c r="D31" s="4" t="n"/>
      <c r="E31" s="23" t="n"/>
      <c r="F31" s="17" t="n"/>
      <c r="G31" s="4" t="n"/>
      <c r="H31" s="17" t="n"/>
      <c r="I31" s="4" t="n"/>
      <c r="J31" s="4" t="n"/>
      <c r="K31" s="23" t="n"/>
      <c r="L31" s="23" t="n"/>
      <c r="M31" s="17" t="n"/>
      <c r="N31" s="23" t="n"/>
      <c r="O31" s="23" t="n"/>
      <c r="P31" s="23" t="n"/>
      <c r="Q31" s="23" t="n"/>
      <c r="R31" s="23" t="n"/>
      <c r="S31" s="23" t="n"/>
      <c r="T31" s="23" t="n"/>
      <c r="U31" s="23" t="n"/>
      <c r="V31" s="23" t="n"/>
      <c r="W31" s="23" t="n"/>
      <c r="X31" s="23" t="n"/>
      <c r="Y31" s="23" t="n"/>
      <c r="Z31" s="23" t="n"/>
      <c r="AA31" s="23" t="n"/>
      <c r="AB31" s="23" t="n"/>
      <c r="AC31" s="23" t="n"/>
      <c r="AD31" s="23" t="n"/>
      <c r="AE31" s="23" t="n"/>
      <c r="AF31" s="23" t="n"/>
      <c r="AG31" s="23" t="n"/>
      <c r="AH31" s="23" t="n"/>
      <c r="AI31" s="23" t="n"/>
      <c r="AJ31" s="23" t="n"/>
      <c r="AK31" s="23" t="n"/>
      <c r="AL31" s="23" t="n"/>
      <c r="AM31" s="23" t="n"/>
      <c r="AN31" s="23" t="n"/>
      <c r="AO31" s="23" t="n"/>
      <c r="AP31" s="23" t="n"/>
      <c r="AQ31" s="23" t="n"/>
    </row>
    <row r="32" ht="16" customHeight="1">
      <c r="A32" s="10" t="n">
        <v>28</v>
      </c>
      <c r="B32" s="4" t="n"/>
      <c r="C32" s="23" t="n"/>
      <c r="D32" s="4" t="n"/>
      <c r="E32" s="23" t="n"/>
      <c r="F32" s="17" t="n"/>
      <c r="G32" s="4" t="n"/>
      <c r="H32" s="17" t="n"/>
      <c r="I32" s="4" t="n"/>
      <c r="J32" s="4" t="n"/>
      <c r="K32" s="23" t="n"/>
      <c r="L32" s="23" t="n"/>
      <c r="M32" s="17" t="n"/>
      <c r="N32" s="23" t="n"/>
      <c r="O32" s="23" t="n"/>
      <c r="P32" s="23" t="n"/>
      <c r="Q32" s="23" t="n"/>
      <c r="R32" s="23" t="n"/>
      <c r="S32" s="23" t="n"/>
      <c r="T32" s="23" t="n"/>
      <c r="U32" s="23" t="n"/>
      <c r="V32" s="23" t="n"/>
      <c r="W32" s="23" t="n"/>
      <c r="X32" s="23" t="n"/>
      <c r="Y32" s="23" t="n"/>
      <c r="Z32" s="23" t="n"/>
      <c r="AA32" s="23" t="n"/>
      <c r="AB32" s="23" t="n"/>
      <c r="AC32" s="23" t="n"/>
      <c r="AD32" s="23" t="n"/>
      <c r="AE32" s="23" t="n"/>
      <c r="AF32" s="23" t="n"/>
      <c r="AG32" s="23" t="n"/>
      <c r="AH32" s="23" t="n"/>
      <c r="AI32" s="23" t="n"/>
      <c r="AJ32" s="23" t="n"/>
      <c r="AK32" s="23" t="n"/>
      <c r="AL32" s="23" t="n"/>
      <c r="AM32" s="23" t="n"/>
      <c r="AN32" s="23" t="n"/>
      <c r="AO32" s="23" t="n"/>
      <c r="AP32" s="23" t="n"/>
      <c r="AQ32" s="23" t="n"/>
    </row>
    <row r="33" ht="16" customHeight="1">
      <c r="A33" s="10" t="n">
        <v>29</v>
      </c>
      <c r="B33" s="4" t="n"/>
      <c r="C33" s="23" t="n"/>
      <c r="D33" s="4" t="n"/>
      <c r="E33" s="23" t="n"/>
      <c r="F33" s="17" t="n"/>
      <c r="G33" s="4" t="n"/>
      <c r="H33" s="17" t="n"/>
      <c r="I33" s="4" t="n"/>
      <c r="J33" s="4" t="n"/>
      <c r="K33" s="23" t="n"/>
      <c r="L33" s="23" t="n"/>
      <c r="M33" s="17" t="n"/>
      <c r="N33" s="23" t="n"/>
      <c r="O33" s="23" t="n"/>
      <c r="P33" s="23" t="n"/>
      <c r="Q33" s="23" t="n"/>
      <c r="R33" s="23" t="n"/>
      <c r="S33" s="23" t="n"/>
      <c r="T33" s="23" t="n"/>
      <c r="U33" s="23" t="n"/>
      <c r="V33" s="23" t="n"/>
      <c r="W33" s="23" t="n"/>
      <c r="X33" s="23" t="n"/>
      <c r="Y33" s="23" t="n"/>
      <c r="Z33" s="23" t="n"/>
      <c r="AA33" s="23" t="n"/>
      <c r="AB33" s="23" t="n"/>
      <c r="AC33" s="23" t="n"/>
      <c r="AD33" s="23" t="n"/>
      <c r="AE33" s="23" t="n"/>
      <c r="AF33" s="23" t="n"/>
      <c r="AG33" s="23" t="n"/>
      <c r="AH33" s="23" t="n"/>
      <c r="AI33" s="23" t="n"/>
      <c r="AJ33" s="23" t="n"/>
      <c r="AK33" s="23" t="n"/>
      <c r="AL33" s="23" t="n"/>
      <c r="AM33" s="23" t="n"/>
      <c r="AN33" s="23" t="n"/>
      <c r="AO33" s="23" t="n"/>
      <c r="AP33" s="23" t="n"/>
      <c r="AQ33" s="23" t="n"/>
    </row>
    <row r="34" ht="16" customHeight="1">
      <c r="A34" s="10" t="n">
        <v>30</v>
      </c>
      <c r="B34" s="4" t="n"/>
      <c r="C34" s="23" t="n"/>
      <c r="D34" s="4" t="n"/>
      <c r="E34" s="23" t="n"/>
      <c r="F34" s="17" t="n"/>
      <c r="G34" s="4" t="n"/>
      <c r="H34" s="17" t="n"/>
      <c r="I34" s="4" t="n"/>
      <c r="J34" s="4" t="n"/>
      <c r="K34" s="23" t="n"/>
      <c r="L34" s="23" t="n"/>
      <c r="M34" s="17" t="n"/>
      <c r="N34" s="23" t="n"/>
      <c r="O34" s="23" t="n"/>
      <c r="P34" s="23" t="n"/>
      <c r="Q34" s="23" t="n"/>
      <c r="R34" s="23" t="n"/>
      <c r="S34" s="23" t="n"/>
      <c r="T34" s="23" t="n"/>
      <c r="U34" s="23" t="n"/>
      <c r="V34" s="23" t="n"/>
      <c r="W34" s="23" t="n"/>
      <c r="X34" s="23" t="n"/>
      <c r="Y34" s="23" t="n"/>
      <c r="Z34" s="23" t="n"/>
      <c r="AA34" s="23" t="n"/>
      <c r="AB34" s="23" t="n"/>
      <c r="AC34" s="23" t="n"/>
      <c r="AD34" s="23" t="n"/>
      <c r="AE34" s="23" t="n"/>
      <c r="AF34" s="23" t="n"/>
      <c r="AG34" s="23" t="n"/>
      <c r="AH34" s="23" t="n"/>
      <c r="AI34" s="23" t="n"/>
      <c r="AJ34" s="23" t="n"/>
      <c r="AK34" s="23" t="n"/>
      <c r="AL34" s="23" t="n"/>
      <c r="AM34" s="23" t="n"/>
      <c r="AN34" s="23" t="n"/>
      <c r="AO34" s="23" t="n"/>
      <c r="AP34" s="23" t="n"/>
      <c r="AQ34" s="23" t="n"/>
    </row>
    <row r="35">
      <c r="A35" s="3" t="inlineStr">
        <is>
          <t>当日新規発症者数（自動）</t>
        </is>
      </c>
      <c r="B35" s="18" t="n"/>
      <c r="C35" s="18" t="n"/>
      <c r="D35" s="18" t="n"/>
      <c r="E35" s="18" t="n"/>
      <c r="F35" s="18" t="n"/>
      <c r="G35" s="18" t="n"/>
      <c r="H35" s="18" t="n"/>
      <c r="I35" s="18" t="n"/>
      <c r="J35" s="18" t="n"/>
      <c r="K35" s="18" t="n"/>
      <c r="L35" s="18" t="n"/>
      <c r="M35" s="11" t="n"/>
      <c r="N35" s="24">
        <f>COUNTIF(N5:N34,"○")</f>
        <v/>
      </c>
      <c r="O35" s="24">
        <f>COUNTIF(O5:O34,"○")</f>
        <v/>
      </c>
      <c r="P35" s="24">
        <f>COUNTIF(P5:P34,"○")</f>
        <v/>
      </c>
      <c r="Q35" s="24">
        <f>COUNTIF(Q5:Q34,"○")</f>
        <v/>
      </c>
      <c r="R35" s="24">
        <f>COUNTIF(R5:R34,"○")</f>
        <v/>
      </c>
      <c r="S35" s="24">
        <f>COUNTIF(S5:S34,"○")</f>
        <v/>
      </c>
      <c r="T35" s="24">
        <f>COUNTIF(T5:T34,"○")</f>
        <v/>
      </c>
      <c r="U35" s="24">
        <f>COUNTIF(U5:U34,"○")</f>
        <v/>
      </c>
      <c r="V35" s="24">
        <f>COUNTIF(V5:V34,"○")</f>
        <v/>
      </c>
      <c r="W35" s="24">
        <f>COUNTIF(W5:W34,"○")</f>
        <v/>
      </c>
      <c r="X35" s="24">
        <f>COUNTIF(X5:X34,"○")</f>
        <v/>
      </c>
      <c r="Y35" s="24">
        <f>COUNTIF(Y5:Y34,"○")</f>
        <v/>
      </c>
      <c r="Z35" s="24">
        <f>COUNTIF(Z5:Z34,"○")</f>
        <v/>
      </c>
      <c r="AA35" s="24">
        <f>COUNTIF(AA5:AA34,"○")</f>
        <v/>
      </c>
      <c r="AB35" s="24">
        <f>COUNTIF(AB5:AB34,"○")</f>
        <v/>
      </c>
      <c r="AC35" s="24">
        <f>COUNTIF(AC5:AC34,"○")</f>
        <v/>
      </c>
      <c r="AD35" s="24">
        <f>COUNTIF(AD5:AD34,"○")</f>
        <v/>
      </c>
      <c r="AE35" s="24">
        <f>COUNTIF(AE5:AE34,"○")</f>
        <v/>
      </c>
      <c r="AF35" s="24">
        <f>COUNTIF(AF5:AF34,"○")</f>
        <v/>
      </c>
      <c r="AG35" s="24">
        <f>COUNTIF(AG5:AG34,"○")</f>
        <v/>
      </c>
      <c r="AH35" s="24">
        <f>COUNTIF(AH5:AH34,"○")</f>
        <v/>
      </c>
      <c r="AI35" s="24">
        <f>COUNTIF(AI5:AI34,"○")</f>
        <v/>
      </c>
      <c r="AJ35" s="24">
        <f>COUNTIF(AJ5:AJ34,"○")</f>
        <v/>
      </c>
      <c r="AK35" s="24">
        <f>COUNTIF(AK5:AK34,"○")</f>
        <v/>
      </c>
      <c r="AL35" s="24">
        <f>COUNTIF(AL5:AL34,"○")</f>
        <v/>
      </c>
      <c r="AM35" s="24">
        <f>COUNTIF(AM5:AM34,"○")</f>
        <v/>
      </c>
      <c r="AN35" s="24">
        <f>COUNTIF(AN5:AN34,"○")</f>
        <v/>
      </c>
      <c r="AO35" s="24">
        <f>COUNTIF(AO5:AO34,"○")</f>
        <v/>
      </c>
      <c r="AP35" s="24">
        <f>COUNTIF(AP5:AP34,"○")</f>
        <v/>
      </c>
      <c r="AQ35" s="24">
        <f>COUNTIF(AQ5:AQ34,"○")</f>
        <v/>
      </c>
    </row>
    <row r="36"/>
    <row r="37" ht="18" customHeight="1">
      <c r="A37" s="8" t="inlineStr">
        <is>
          <t>■ 報告基準の判定（平成17年2月22日 健発第0222002号ほか／令和5年4月28日 健発0428第3号ほか一部改正）</t>
        </is>
      </c>
    </row>
    <row r="38">
      <c r="A38" s="3" t="inlineStr">
        <is>
          <t>実登録児童数</t>
        </is>
      </c>
      <c r="B38" s="18" t="n"/>
      <c r="C38" s="18" t="n"/>
      <c r="D38" s="18" t="n"/>
      <c r="E38" s="11" t="n"/>
      <c r="F38" s="23" t="n"/>
      <c r="G38" s="18" t="n"/>
      <c r="H38" s="11" t="n"/>
      <c r="I38" s="7" t="n"/>
      <c r="J38" s="18" t="n"/>
      <c r="K38" s="18" t="n"/>
      <c r="L38" s="18" t="n"/>
      <c r="M38" s="11" t="n"/>
    </row>
    <row r="39">
      <c r="A39" s="3" t="inlineStr">
        <is>
          <t>職員数</t>
        </is>
      </c>
      <c r="B39" s="18" t="n"/>
      <c r="C39" s="18" t="n"/>
      <c r="D39" s="18" t="n"/>
      <c r="E39" s="11" t="n"/>
      <c r="F39" s="23" t="n"/>
      <c r="G39" s="18" t="n"/>
      <c r="H39" s="11" t="n"/>
      <c r="I39" s="7" t="n"/>
      <c r="J39" s="18" t="n"/>
      <c r="K39" s="18" t="n"/>
      <c r="L39" s="18" t="n"/>
      <c r="M39" s="11" t="n"/>
    </row>
    <row r="40">
      <c r="A40" s="3" t="inlineStr">
        <is>
          <t>累計有症状者数（自動）</t>
        </is>
      </c>
      <c r="B40" s="18" t="n"/>
      <c r="C40" s="18" t="n"/>
      <c r="D40" s="18" t="n"/>
      <c r="E40" s="11" t="n"/>
      <c r="F40" s="24">
        <f>COUNTA($B$5:$B$34)</f>
        <v/>
      </c>
      <c r="G40" s="18" t="n"/>
      <c r="H40" s="11" t="n"/>
      <c r="I40" s="7" t="n"/>
      <c r="J40" s="18" t="n"/>
      <c r="K40" s="18" t="n"/>
      <c r="L40" s="18" t="n"/>
      <c r="M40" s="11" t="n"/>
    </row>
    <row r="41">
      <c r="A41" s="3" t="inlineStr">
        <is>
          <t>うち児童（自動）</t>
        </is>
      </c>
      <c r="B41" s="18" t="n"/>
      <c r="C41" s="18" t="n"/>
      <c r="D41" s="18" t="n"/>
      <c r="E41" s="11" t="n"/>
      <c r="F41" s="24">
        <f>COUNTIF($C$5:$C$34,"児童")</f>
        <v/>
      </c>
      <c r="G41" s="18" t="n"/>
      <c r="H41" s="11" t="n"/>
      <c r="I41" s="7" t="n"/>
      <c r="J41" s="18" t="n"/>
      <c r="K41" s="18" t="n"/>
      <c r="L41" s="18" t="n"/>
      <c r="M41" s="11" t="n"/>
    </row>
    <row r="42">
      <c r="A42" s="3" t="inlineStr">
        <is>
          <t>うち職員（自動）</t>
        </is>
      </c>
      <c r="B42" s="18" t="n"/>
      <c r="C42" s="18" t="n"/>
      <c r="D42" s="18" t="n"/>
      <c r="E42" s="11" t="n"/>
      <c r="F42" s="24">
        <f>COUNTIF($C$5:$C$34,"職員")</f>
        <v/>
      </c>
      <c r="G42" s="18" t="n"/>
      <c r="H42" s="11" t="n"/>
      <c r="I42" s="7" t="n"/>
      <c r="J42" s="18" t="n"/>
      <c r="K42" s="18" t="n"/>
      <c r="L42" s="18" t="n"/>
      <c r="M42" s="11" t="n"/>
    </row>
    <row r="43">
      <c r="A43" s="3" t="inlineStr">
        <is>
          <t>重篤者数（自動）</t>
        </is>
      </c>
      <c r="B43" s="18" t="n"/>
      <c r="C43" s="18" t="n"/>
      <c r="D43" s="18" t="n"/>
      <c r="E43" s="11" t="n"/>
      <c r="F43" s="24">
        <f>COUNTIF($K$5:$K$34,"重篤")</f>
        <v/>
      </c>
      <c r="G43" s="18" t="n"/>
      <c r="H43" s="11" t="n"/>
      <c r="I43" s="7" t="n"/>
      <c r="J43" s="18" t="n"/>
      <c r="K43" s="18" t="n"/>
      <c r="L43" s="18" t="n"/>
      <c r="M43" s="11" t="n"/>
    </row>
    <row r="44">
      <c r="A44" s="3" t="inlineStr">
        <is>
          <t>死亡者数（自動）</t>
        </is>
      </c>
      <c r="B44" s="18" t="n"/>
      <c r="C44" s="18" t="n"/>
      <c r="D44" s="18" t="n"/>
      <c r="E44" s="11" t="n"/>
      <c r="F44" s="24">
        <f>COUNTIF($K$5:$K$34,"死亡")</f>
        <v/>
      </c>
      <c r="G44" s="18" t="n"/>
      <c r="H44" s="11" t="n"/>
      <c r="I44" s="7" t="n"/>
      <c r="J44" s="18" t="n"/>
      <c r="K44" s="18" t="n"/>
      <c r="L44" s="18" t="n"/>
      <c r="M44" s="11" t="n"/>
    </row>
    <row r="45">
      <c r="A45" s="3" t="inlineStr">
        <is>
          <t>児童の半数ライン（自動）</t>
        </is>
      </c>
      <c r="B45" s="18" t="n"/>
      <c r="C45" s="18" t="n"/>
      <c r="D45" s="18" t="n"/>
      <c r="E45" s="11" t="n"/>
      <c r="F45" s="24">
        <f>$F$38/2</f>
        <v/>
      </c>
      <c r="G45" s="18" t="n"/>
      <c r="H45" s="11" t="n"/>
      <c r="I45" s="7" t="n"/>
      <c r="J45" s="18" t="n"/>
      <c r="K45" s="18" t="n"/>
      <c r="L45" s="18" t="n"/>
      <c r="M45" s="11" t="n"/>
    </row>
    <row r="46">
      <c r="A46" s="3" t="inlineStr">
        <is>
          <t>児童＋職員の半数ライン（自動）</t>
        </is>
      </c>
      <c r="B46" s="18" t="n"/>
      <c r="C46" s="18" t="n"/>
      <c r="D46" s="18" t="n"/>
      <c r="E46" s="11" t="n"/>
      <c r="F46" s="24">
        <f>($F$38+$F$39)/2</f>
        <v/>
      </c>
      <c r="G46" s="18" t="n"/>
      <c r="H46" s="11" t="n"/>
      <c r="I46" s="7" t="n"/>
      <c r="J46" s="18" t="n"/>
      <c r="K46" s="18" t="n"/>
      <c r="L46" s="18" t="n"/>
      <c r="M46" s="11" t="n"/>
    </row>
    <row r="47">
      <c r="A47" s="3" t="inlineStr">
        <is>
          <t>報告基準1：死亡者または重篤患者が1週間内に2名以上（自動）</t>
        </is>
      </c>
      <c r="B47" s="18" t="n"/>
      <c r="C47" s="18" t="n"/>
      <c r="D47" s="18" t="n"/>
      <c r="E47" s="11" t="n"/>
      <c r="F47" s="24">
        <f>IF($F$43+$F$44&gt;=2,"該当の可能性あり（1週間内の発生かを確認してください）","非該当")</f>
        <v/>
      </c>
      <c r="G47" s="18" t="n"/>
      <c r="H47" s="11" t="n"/>
      <c r="I47" s="7" t="n"/>
      <c r="J47" s="18" t="n"/>
      <c r="K47" s="18" t="n"/>
      <c r="L47" s="18" t="n"/>
      <c r="M47" s="11" t="n"/>
    </row>
    <row r="48">
      <c r="A48" s="3" t="inlineStr">
        <is>
          <t>報告基準2-a：患者等が10名以上（自動）</t>
        </is>
      </c>
      <c r="B48" s="18" t="n"/>
      <c r="C48" s="18" t="n"/>
      <c r="D48" s="18" t="n"/>
      <c r="E48" s="11" t="n"/>
      <c r="F48" s="24">
        <f>IF($F$40&gt;=10,"該当","非該当")</f>
        <v/>
      </c>
      <c r="G48" s="18" t="n"/>
      <c r="H48" s="11" t="n"/>
      <c r="I48" s="7" t="n"/>
      <c r="J48" s="18" t="n"/>
      <c r="K48" s="18" t="n"/>
      <c r="L48" s="18" t="n"/>
      <c r="M48" s="11" t="n"/>
    </row>
    <row r="49">
      <c r="A49" s="3" t="inlineStr">
        <is>
          <t>報告基準2-b：児童のみで全利用者の半数以上（自動）</t>
        </is>
      </c>
      <c r="B49" s="18" t="n"/>
      <c r="C49" s="18" t="n"/>
      <c r="D49" s="18" t="n"/>
      <c r="E49" s="11" t="n"/>
      <c r="F49" s="24">
        <f>IF(AND($F$38&gt;0,$F$41&gt;=$F$38/2),"該当","非該当")</f>
        <v/>
      </c>
      <c r="G49" s="18" t="n"/>
      <c r="H49" s="11" t="n"/>
      <c r="I49" s="7" t="n"/>
      <c r="J49" s="18" t="n"/>
      <c r="K49" s="18" t="n"/>
      <c r="L49" s="18" t="n"/>
      <c r="M49" s="11" t="n"/>
    </row>
    <row r="50">
      <c r="A50" s="3" t="inlineStr">
        <is>
          <t>報告基準2-c：児童＋職員で半数以上（安全側の判定・自動）</t>
        </is>
      </c>
      <c r="B50" s="18" t="n"/>
      <c r="C50" s="18" t="n"/>
      <c r="D50" s="18" t="n"/>
      <c r="E50" s="11" t="n"/>
      <c r="F50" s="24">
        <f>IF(AND($F$38+$F$39&gt;0,$F$40&gt;=($F$38+$F$39)/2),"該当","非該当")</f>
        <v/>
      </c>
      <c r="G50" s="18" t="n"/>
      <c r="H50" s="11" t="n"/>
      <c r="I50" s="7" t="n"/>
      <c r="J50" s="18" t="n"/>
      <c r="K50" s="18" t="n"/>
      <c r="L50" s="18" t="n"/>
      <c r="M50" s="11" t="n"/>
    </row>
    <row r="51">
      <c r="A51" s="3" t="inlineStr">
        <is>
          <t>報告基準3：通常の発生動向を上回り、施設長が報告を必要と認めた（入力：該当／非該当）</t>
        </is>
      </c>
      <c r="B51" s="18" t="n"/>
      <c r="C51" s="18" t="n"/>
      <c r="D51" s="18" t="n"/>
      <c r="E51" s="11" t="n"/>
      <c r="F51" s="23" t="n"/>
      <c r="G51" s="18" t="n"/>
      <c r="H51" s="11" t="n"/>
      <c r="I51" s="7" t="n"/>
      <c r="J51" s="18" t="n"/>
      <c r="K51" s="18" t="n"/>
      <c r="L51" s="18" t="n"/>
      <c r="M51" s="11" t="n"/>
    </row>
    <row r="52">
      <c r="A52" s="3" t="inlineStr">
        <is>
          <t>総合判定（自動）</t>
        </is>
      </c>
      <c r="B52" s="18" t="n"/>
      <c r="C52" s="18" t="n"/>
      <c r="D52" s="18" t="n"/>
      <c r="E52" s="11" t="n"/>
      <c r="F52" s="25">
        <f>IF(OR($F$47&lt;&gt;"非該当",$F$48="該当",$F$49="該当",$F$50="該当",$F$51="該当"),"市町村・都道府県（指定権者）および保健所へ報告が必要です。様式3を起こしてください。","報告基準1・2に非該当。基準3（施設長判断）の要否を検討し、報告しない場合もその判断を記録に残してください。")</f>
        <v/>
      </c>
      <c r="G52" s="18" t="n"/>
      <c r="H52" s="18" t="n"/>
      <c r="I52" s="18" t="n"/>
      <c r="J52" s="18" t="n"/>
      <c r="K52" s="18" t="n"/>
      <c r="L52" s="18" t="n"/>
      <c r="M52" s="11" t="n"/>
    </row>
    <row r="53"/>
    <row r="54">
      <c r="A54" s="26" t="inlineStr">
        <is>
          <t>※「全利用者の半数」の分母に職員を含めるかは通知上明示されていません。本表は児童のみ（2-b）と児童＋職員（2-c）の両方を計算し、いずれか該当で報告する安全側の運用を前提にしています。この考え方は自事業所の指針に明記し、事前に保健所へ相談して共有しておいてください。
※ 報告基準1は「1週間内に2名以上」です。本表は期間の判定までは行いません（初発日を見て手で確認してください）。</t>
        </is>
      </c>
      <c r="B54" s="53" t="n"/>
      <c r="C54" s="53" t="n"/>
      <c r="D54" s="53" t="n"/>
      <c r="E54" s="53" t="n"/>
      <c r="F54" s="53" t="n"/>
      <c r="G54" s="53" t="n"/>
      <c r="H54" s="53" t="n"/>
      <c r="I54" s="53" t="n"/>
      <c r="J54" s="53" t="n"/>
      <c r="K54" s="53" t="n"/>
      <c r="L54" s="53" t="n"/>
      <c r="M54" s="54" t="n"/>
    </row>
    <row r="55">
      <c r="A55" s="55" t="n"/>
      <c r="M55" s="56" t="n"/>
    </row>
    <row r="56">
      <c r="A56" s="57" t="n"/>
      <c r="B56" s="58" t="n"/>
      <c r="C56" s="58" t="n"/>
      <c r="D56" s="58" t="n"/>
      <c r="E56" s="58" t="n"/>
      <c r="F56" s="58" t="n"/>
      <c r="G56" s="58" t="n"/>
      <c r="H56" s="58" t="n"/>
      <c r="I56" s="58" t="n"/>
      <c r="J56" s="58" t="n"/>
      <c r="K56" s="58" t="n"/>
      <c r="L56" s="58" t="n"/>
      <c r="M56" s="59" t="n"/>
    </row>
  </sheetData>
  <mergeCells count="48">
    <mergeCell ref="A39:E39"/>
    <mergeCell ref="A48:E48"/>
    <mergeCell ref="F42:H42"/>
    <mergeCell ref="F45:H45"/>
    <mergeCell ref="F41:H41"/>
    <mergeCell ref="I46:M46"/>
    <mergeCell ref="A35:M35"/>
    <mergeCell ref="A49:E49"/>
    <mergeCell ref="F50:H50"/>
    <mergeCell ref="A51:E51"/>
    <mergeCell ref="A45:E45"/>
    <mergeCell ref="I49:M49"/>
    <mergeCell ref="I45:M45"/>
    <mergeCell ref="F47:H47"/>
    <mergeCell ref="F38:H38"/>
    <mergeCell ref="F46:H46"/>
    <mergeCell ref="I47:M47"/>
    <mergeCell ref="A41:E41"/>
    <mergeCell ref="I41:M41"/>
    <mergeCell ref="F43:H43"/>
    <mergeCell ref="A46:E46"/>
    <mergeCell ref="F48:H48"/>
    <mergeCell ref="F39:H39"/>
    <mergeCell ref="A50:E50"/>
    <mergeCell ref="A1:M1"/>
    <mergeCell ref="I43:M43"/>
    <mergeCell ref="F49:H49"/>
    <mergeCell ref="A42:E42"/>
    <mergeCell ref="I42:M42"/>
    <mergeCell ref="A47:E47"/>
    <mergeCell ref="F44:H44"/>
    <mergeCell ref="I39:M39"/>
    <mergeCell ref="I48:M48"/>
    <mergeCell ref="A54:M56"/>
    <mergeCell ref="I44:M44"/>
    <mergeCell ref="F52:M52"/>
    <mergeCell ref="A43:E43"/>
    <mergeCell ref="A38:E38"/>
    <mergeCell ref="A37:M37"/>
    <mergeCell ref="I51:M51"/>
    <mergeCell ref="A52:E52"/>
    <mergeCell ref="I38:M38"/>
    <mergeCell ref="F51:H51"/>
    <mergeCell ref="F40:H40"/>
    <mergeCell ref="I50:M50"/>
    <mergeCell ref="A44:E44"/>
    <mergeCell ref="A40:E40"/>
    <mergeCell ref="I40:M40"/>
  </mergeCells>
  <dataValidations count="3">
    <dataValidation sqref="C5:C34" showDropDown="0" showInputMessage="0" showErrorMessage="0" allowBlank="1" type="list">
      <formula1>"児童,職員"</formula1>
    </dataValidation>
    <dataValidation sqref="K5:K34" showDropDown="0" showInputMessage="0" showErrorMessage="0" allowBlank="1" type="list">
      <formula1>"軽症,重篤,死亡"</formula1>
    </dataValidation>
    <dataValidation sqref="L5:L34" showDropDown="0" showInputMessage="0" showErrorMessage="0" allowBlank="1" type="list">
      <formula1>"回復,療養中,入院"</formula1>
    </dataValidation>
  </dataValidations>
  <pageMargins left="0.4" right="0.4" top="0.5" bottom="0.6" header="0.5" footer="0.5"/>
  <pageSetup orientation="landscape" paperSize="9" fitToHeight="0" fitToWidth="1"/>
  <headerFooter>
    <oddHeader/>
    <oddFooter>&amp;L&amp;8 様式2 有症状者一覧／最終確認日 2026-08-14／v1.0&amp;R&amp;8 &amp;P / &amp;N</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H56"/>
  <sheetViews>
    <sheetView workbookViewId="0">
      <selection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ht="24" customHeight="1">
      <c r="A1" s="1" t="inlineStr">
        <is>
          <t>様式3　行政・保健所報告書（第一報／経過報告／終息報告 兼用）</t>
        </is>
      </c>
    </row>
    <row r="2">
      <c r="A2" s="27" t="inlineStr">
        <is>
          <t>※ 自治体が独自様式を定めている場合はそちらが優先します。本様式は下書き兼、様式が手元にないときの暫定用です。</t>
        </is>
      </c>
    </row>
    <row r="3">
      <c r="A3" s="15" t="inlineStr">
        <is>
          <t>凡例： 網掛け＝記入欄 ／ 黄色＝自動計算（数式が入っています。上書きしないでください） ／ 白＝説明・見出し</t>
        </is>
      </c>
    </row>
    <row r="4"/>
    <row r="5" ht="18" customHeight="1">
      <c r="A5" s="8" t="inlineStr">
        <is>
          <t>1. 報告の区分</t>
        </is>
      </c>
    </row>
    <row r="6" ht="20" customHeight="1">
      <c r="A6" s="3" t="inlineStr">
        <is>
          <t>報告区分（第一報／経過報告／終息報告）</t>
        </is>
      </c>
      <c r="B6" s="18" t="n"/>
      <c r="C6" s="11" t="n"/>
      <c r="D6" s="4" t="n"/>
      <c r="E6" s="18" t="n"/>
      <c r="F6" s="18" t="n"/>
      <c r="G6" s="18" t="n"/>
      <c r="H6" s="11" t="n"/>
    </row>
    <row r="7" ht="20" customHeight="1">
      <c r="A7" s="3" t="inlineStr">
        <is>
          <t>報告日時</t>
        </is>
      </c>
      <c r="B7" s="18" t="n"/>
      <c r="C7" s="11" t="n"/>
      <c r="D7" s="16" t="n"/>
      <c r="E7" s="18" t="n"/>
      <c r="F7" s="18" t="n"/>
      <c r="G7" s="18" t="n"/>
      <c r="H7" s="11" t="n"/>
    </row>
    <row r="8" ht="20" customHeight="1">
      <c r="A8" s="3" t="inlineStr">
        <is>
          <t>報告方法（電話／FAX／メール／持参）</t>
        </is>
      </c>
      <c r="B8" s="18" t="n"/>
      <c r="C8" s="11" t="n"/>
      <c r="D8" s="4" t="n"/>
      <c r="E8" s="18" t="n"/>
      <c r="F8" s="18" t="n"/>
      <c r="G8" s="18" t="n"/>
      <c r="H8" s="11" t="n"/>
    </row>
    <row r="9" ht="20" customHeight="1">
      <c r="A9" s="3" t="inlineStr">
        <is>
          <t>報告者 職・氏名</t>
        </is>
      </c>
      <c r="B9" s="18" t="n"/>
      <c r="C9" s="11" t="n"/>
      <c r="D9" s="4" t="n"/>
      <c r="E9" s="18" t="n"/>
      <c r="F9" s="18" t="n"/>
      <c r="G9" s="18" t="n"/>
      <c r="H9" s="11" t="n"/>
    </row>
    <row r="10" ht="20" customHeight="1">
      <c r="A10" s="3" t="inlineStr">
        <is>
          <t>報告先① 市町村 障害福祉主管課（機関名・部署・担当者）</t>
        </is>
      </c>
      <c r="B10" s="18" t="n"/>
      <c r="C10" s="11" t="n"/>
      <c r="D10" s="4" t="n"/>
      <c r="E10" s="18" t="n"/>
      <c r="F10" s="18" t="n"/>
      <c r="G10" s="18" t="n"/>
      <c r="H10" s="11" t="n"/>
    </row>
    <row r="11" ht="20" customHeight="1">
      <c r="A11" s="3" t="inlineStr">
        <is>
          <t>報告先② 都道府県・指定都市・中核市 障害児支援担当課（同）</t>
        </is>
      </c>
      <c r="B11" s="18" t="n"/>
      <c r="C11" s="11" t="n"/>
      <c r="D11" s="4" t="n"/>
      <c r="E11" s="18" t="n"/>
      <c r="F11" s="18" t="n"/>
      <c r="G11" s="18" t="n"/>
      <c r="H11" s="11" t="n"/>
    </row>
    <row r="12" ht="20" customHeight="1">
      <c r="A12" s="3" t="inlineStr">
        <is>
          <t>報告先③ 保健所（同）</t>
        </is>
      </c>
      <c r="B12" s="18" t="n"/>
      <c r="C12" s="11" t="n"/>
      <c r="D12" s="4" t="n"/>
      <c r="E12" s="18" t="n"/>
      <c r="F12" s="18" t="n"/>
      <c r="G12" s="18" t="n"/>
      <c r="H12" s="11" t="n"/>
    </row>
    <row r="13"/>
    <row r="14" ht="18" customHeight="1">
      <c r="A14" s="8" t="inlineStr">
        <is>
          <t>2. 事業所</t>
        </is>
      </c>
    </row>
    <row r="15" ht="20" customHeight="1">
      <c r="A15" s="3" t="inlineStr">
        <is>
          <t>法人名</t>
        </is>
      </c>
      <c r="B15" s="18" t="n"/>
      <c r="C15" s="11" t="n"/>
      <c r="D15" s="4" t="n"/>
      <c r="E15" s="18" t="n"/>
      <c r="F15" s="18" t="n"/>
      <c r="G15" s="18" t="n"/>
      <c r="H15" s="11" t="n"/>
    </row>
    <row r="16" ht="20" customHeight="1">
      <c r="A16" s="3" t="inlineStr">
        <is>
          <t>事業所名</t>
        </is>
      </c>
      <c r="B16" s="18" t="n"/>
      <c r="C16" s="11" t="n"/>
      <c r="D16" s="4" t="n"/>
      <c r="E16" s="18" t="n"/>
      <c r="F16" s="18" t="n"/>
      <c r="G16" s="18" t="n"/>
      <c r="H16" s="11" t="n"/>
    </row>
    <row r="17" ht="20" customHeight="1">
      <c r="A17" s="3" t="inlineStr">
        <is>
          <t>サービス種別</t>
        </is>
      </c>
      <c r="B17" s="18" t="n"/>
      <c r="C17" s="11" t="n"/>
      <c r="D17" s="4" t="n"/>
      <c r="E17" s="18" t="n"/>
      <c r="F17" s="18" t="n"/>
      <c r="G17" s="18" t="n"/>
      <c r="H17" s="11" t="n"/>
    </row>
    <row r="18" ht="20" customHeight="1">
      <c r="A18" s="3" t="inlineStr">
        <is>
          <t>指定番号</t>
        </is>
      </c>
      <c r="B18" s="18" t="n"/>
      <c r="C18" s="11" t="n"/>
      <c r="D18" s="4" t="n"/>
      <c r="E18" s="18" t="n"/>
      <c r="F18" s="18" t="n"/>
      <c r="G18" s="18" t="n"/>
      <c r="H18" s="11" t="n"/>
    </row>
    <row r="19" ht="20" customHeight="1">
      <c r="A19" s="3" t="inlineStr">
        <is>
          <t>所在地</t>
        </is>
      </c>
      <c r="B19" s="18" t="n"/>
      <c r="C19" s="11" t="n"/>
      <c r="D19" s="4" t="n"/>
      <c r="E19" s="18" t="n"/>
      <c r="F19" s="18" t="n"/>
      <c r="G19" s="18" t="n"/>
      <c r="H19" s="11" t="n"/>
    </row>
    <row r="20" ht="20" customHeight="1">
      <c r="A20" s="3" t="inlineStr">
        <is>
          <t>電話</t>
        </is>
      </c>
      <c r="B20" s="18" t="n"/>
      <c r="C20" s="11" t="n"/>
      <c r="D20" s="4" t="n"/>
      <c r="E20" s="18" t="n"/>
      <c r="F20" s="18" t="n"/>
      <c r="G20" s="18" t="n"/>
      <c r="H20" s="11" t="n"/>
    </row>
    <row r="21" ht="20" customHeight="1">
      <c r="A21" s="3" t="inlineStr">
        <is>
          <t>管理者名</t>
        </is>
      </c>
      <c r="B21" s="18" t="n"/>
      <c r="C21" s="11" t="n"/>
      <c r="D21" s="4" t="n"/>
      <c r="E21" s="18" t="n"/>
      <c r="F21" s="18" t="n"/>
      <c r="G21" s="18" t="n"/>
      <c r="H21" s="11" t="n"/>
    </row>
    <row r="22" ht="20" customHeight="1">
      <c r="A22" s="3" t="inlineStr">
        <is>
          <t>利用定員</t>
        </is>
      </c>
      <c r="B22" s="18" t="n"/>
      <c r="C22" s="11" t="n"/>
      <c r="D22" s="4" t="n"/>
      <c r="E22" s="18" t="n"/>
      <c r="F22" s="18" t="n"/>
      <c r="G22" s="18" t="n"/>
      <c r="H22" s="11" t="n"/>
    </row>
    <row r="23" ht="20" customHeight="1">
      <c r="A23" s="3" t="inlineStr">
        <is>
          <t>実登録児童数</t>
        </is>
      </c>
      <c r="B23" s="18" t="n"/>
      <c r="C23" s="11" t="n"/>
      <c r="D23" s="4" t="n"/>
      <c r="E23" s="18" t="n"/>
      <c r="F23" s="18" t="n"/>
      <c r="G23" s="18" t="n"/>
      <c r="H23" s="11" t="n"/>
    </row>
    <row r="24" ht="20" customHeight="1">
      <c r="A24" s="3" t="inlineStr">
        <is>
          <t>職員数</t>
        </is>
      </c>
      <c r="B24" s="18" t="n"/>
      <c r="C24" s="11" t="n"/>
      <c r="D24" s="4" t="n"/>
      <c r="E24" s="18" t="n"/>
      <c r="F24" s="18" t="n"/>
      <c r="G24" s="18" t="n"/>
      <c r="H24" s="11" t="n"/>
    </row>
    <row r="25"/>
    <row r="26" ht="18" customHeight="1">
      <c r="A26" s="8" t="inlineStr">
        <is>
          <t>3. 発生状況</t>
        </is>
      </c>
    </row>
    <row r="27" ht="20" customHeight="1">
      <c r="A27" s="3" t="inlineStr">
        <is>
          <t>初発日</t>
        </is>
      </c>
      <c r="B27" s="18" t="n"/>
      <c r="C27" s="11" t="n"/>
      <c r="D27" s="17" t="n"/>
      <c r="E27" s="18" t="n"/>
      <c r="F27" s="18" t="n"/>
      <c r="G27" s="18" t="n"/>
      <c r="H27" s="11" t="n"/>
    </row>
    <row r="28" ht="20" customHeight="1">
      <c r="A28" s="3" t="inlineStr">
        <is>
          <t>覚知日</t>
        </is>
      </c>
      <c r="B28" s="18" t="n"/>
      <c r="C28" s="11" t="n"/>
      <c r="D28" s="17" t="n"/>
      <c r="E28" s="18" t="n"/>
      <c r="F28" s="18" t="n"/>
      <c r="G28" s="18" t="n"/>
      <c r="H28" s="11" t="n"/>
    </row>
    <row r="29" ht="20" customHeight="1">
      <c r="A29" s="3" t="inlineStr">
        <is>
          <t>有症状者数（児童 名／職員 名／計 名）</t>
        </is>
      </c>
      <c r="B29" s="18" t="n"/>
      <c r="C29" s="11" t="n"/>
      <c r="D29" s="4" t="n"/>
      <c r="E29" s="18" t="n"/>
      <c r="F29" s="18" t="n"/>
      <c r="G29" s="18" t="n"/>
      <c r="H29" s="11" t="n"/>
    </row>
    <row r="30" ht="20" customHeight="1">
      <c r="A30" s="3" t="inlineStr">
        <is>
          <t>主な症状</t>
        </is>
      </c>
      <c r="B30" s="18" t="n"/>
      <c r="C30" s="11" t="n"/>
      <c r="D30" s="4" t="n"/>
      <c r="E30" s="18" t="n"/>
      <c r="F30" s="18" t="n"/>
      <c r="G30" s="18" t="n"/>
      <c r="H30" s="11" t="n"/>
    </row>
    <row r="31" ht="20" customHeight="1">
      <c r="A31" s="3" t="inlineStr">
        <is>
          <t>重篤者数</t>
        </is>
      </c>
      <c r="B31" s="18" t="n"/>
      <c r="C31" s="11" t="n"/>
      <c r="D31" s="4" t="n"/>
      <c r="E31" s="18" t="n"/>
      <c r="F31" s="18" t="n"/>
      <c r="G31" s="18" t="n"/>
      <c r="H31" s="11" t="n"/>
    </row>
    <row r="32" ht="20" customHeight="1">
      <c r="A32" s="3" t="inlineStr">
        <is>
          <t>死亡者数</t>
        </is>
      </c>
      <c r="B32" s="18" t="n"/>
      <c r="C32" s="11" t="n"/>
      <c r="D32" s="4" t="n"/>
      <c r="E32" s="18" t="n"/>
      <c r="F32" s="18" t="n"/>
      <c r="G32" s="18" t="n"/>
      <c r="H32" s="11" t="n"/>
    </row>
    <row r="33" ht="20" customHeight="1">
      <c r="A33" s="3" t="inlineStr">
        <is>
          <t>受診者数</t>
        </is>
      </c>
      <c r="B33" s="18" t="n"/>
      <c r="C33" s="11" t="n"/>
      <c r="D33" s="4" t="n"/>
      <c r="E33" s="18" t="n"/>
      <c r="F33" s="18" t="n"/>
      <c r="G33" s="18" t="n"/>
      <c r="H33" s="11" t="n"/>
    </row>
    <row r="34" ht="20" customHeight="1">
      <c r="A34" s="3" t="inlineStr">
        <is>
          <t>入院者数</t>
        </is>
      </c>
      <c r="B34" s="18" t="n"/>
      <c r="C34" s="11" t="n"/>
      <c r="D34" s="4" t="n"/>
      <c r="E34" s="18" t="n"/>
      <c r="F34" s="18" t="n"/>
      <c r="G34" s="18" t="n"/>
      <c r="H34" s="11" t="n"/>
    </row>
    <row r="35" ht="20" customHeight="1">
      <c r="A35" s="3" t="inlineStr">
        <is>
          <t>診断名（判明分）</t>
        </is>
      </c>
      <c r="B35" s="18" t="n"/>
      <c r="C35" s="11" t="n"/>
      <c r="D35" s="4" t="n"/>
      <c r="E35" s="18" t="n"/>
      <c r="F35" s="18" t="n"/>
      <c r="G35" s="18" t="n"/>
      <c r="H35" s="11" t="n"/>
    </row>
    <row r="36" ht="20" customHeight="1">
      <c r="A36" s="3" t="inlineStr">
        <is>
          <t>原因の推定</t>
        </is>
      </c>
      <c r="B36" s="18" t="n"/>
      <c r="C36" s="11" t="n"/>
      <c r="D36" s="4" t="n"/>
      <c r="E36" s="18" t="n"/>
      <c r="F36" s="18" t="n"/>
      <c r="G36" s="18" t="n"/>
      <c r="H36" s="11" t="n"/>
    </row>
    <row r="37" ht="20" customHeight="1">
      <c r="A37" s="3" t="inlineStr">
        <is>
          <t>該当した報告基準（1／2／3）</t>
        </is>
      </c>
      <c r="B37" s="18" t="n"/>
      <c r="C37" s="11" t="n"/>
      <c r="D37" s="4" t="n"/>
      <c r="E37" s="18" t="n"/>
      <c r="F37" s="18" t="n"/>
      <c r="G37" s="18" t="n"/>
      <c r="H37" s="11" t="n"/>
    </row>
    <row r="38"/>
    <row r="39" ht="18" customHeight="1">
      <c r="A39" s="8" t="inlineStr">
        <is>
          <t>4. 実施済みの対応</t>
        </is>
      </c>
    </row>
    <row r="40" ht="24" customHeight="1">
      <c r="A40" s="3" t="inlineStr">
        <is>
          <t>消毒の範囲と方法（薬剤・濃度・頻度）</t>
        </is>
      </c>
      <c r="B40" s="18" t="n"/>
      <c r="C40" s="11" t="n"/>
      <c r="D40" s="4" t="n"/>
      <c r="E40" s="18" t="n"/>
      <c r="F40" s="18" t="n"/>
      <c r="G40" s="18" t="n"/>
      <c r="H40" s="11" t="n"/>
    </row>
    <row r="41" ht="24" customHeight="1">
      <c r="A41" s="3" t="inlineStr">
        <is>
          <t>有症状者の隔離・帰宅の対応</t>
        </is>
      </c>
      <c r="B41" s="18" t="n"/>
      <c r="C41" s="11" t="n"/>
      <c r="D41" s="4" t="n"/>
      <c r="E41" s="18" t="n"/>
      <c r="F41" s="18" t="n"/>
      <c r="G41" s="18" t="n"/>
      <c r="H41" s="11" t="n"/>
    </row>
    <row r="42" ht="24" customHeight="1">
      <c r="A42" s="3" t="inlineStr">
        <is>
          <t>利用の休止（範囲・期間）</t>
        </is>
      </c>
      <c r="B42" s="18" t="n"/>
      <c r="C42" s="11" t="n"/>
      <c r="D42" s="4" t="n"/>
      <c r="E42" s="18" t="n"/>
      <c r="F42" s="18" t="n"/>
      <c r="G42" s="18" t="n"/>
      <c r="H42" s="11" t="n"/>
    </row>
    <row r="43" ht="24" customHeight="1">
      <c r="A43" s="3" t="inlineStr">
        <is>
          <t>保護者への周知（方法・日時）</t>
        </is>
      </c>
      <c r="B43" s="18" t="n"/>
      <c r="C43" s="11" t="n"/>
      <c r="D43" s="4" t="n"/>
      <c r="E43" s="18" t="n"/>
      <c r="F43" s="18" t="n"/>
      <c r="G43" s="18" t="n"/>
      <c r="H43" s="11" t="n"/>
    </row>
    <row r="44" ht="24" customHeight="1">
      <c r="A44" s="3" t="inlineStr">
        <is>
          <t>給食の提供状況（自園調理／外部搬入／おやつのみ・検食の保存状況）</t>
        </is>
      </c>
      <c r="B44" s="18" t="n"/>
      <c r="C44" s="11" t="n"/>
      <c r="D44" s="4" t="n"/>
      <c r="E44" s="18" t="n"/>
      <c r="F44" s="18" t="n"/>
      <c r="G44" s="18" t="n"/>
      <c r="H44" s="11" t="n"/>
    </row>
    <row r="45" ht="24" customHeight="1">
      <c r="A45" s="3" t="inlineStr">
        <is>
          <t>協力医療機関への相談</t>
        </is>
      </c>
      <c r="B45" s="18" t="n"/>
      <c r="C45" s="11" t="n"/>
      <c r="D45" s="4" t="n"/>
      <c r="E45" s="18" t="n"/>
      <c r="F45" s="18" t="n"/>
      <c r="G45" s="18" t="n"/>
      <c r="H45" s="11" t="n"/>
    </row>
    <row r="46" ht="24" customHeight="1">
      <c r="A46" s="3" t="inlineStr">
        <is>
          <t>職員の就業制限</t>
        </is>
      </c>
      <c r="B46" s="18" t="n"/>
      <c r="C46" s="11" t="n"/>
      <c r="D46" s="4" t="n"/>
      <c r="E46" s="18" t="n"/>
      <c r="F46" s="18" t="n"/>
      <c r="G46" s="18" t="n"/>
      <c r="H46" s="11" t="n"/>
    </row>
    <row r="47"/>
    <row r="48" ht="18" customHeight="1">
      <c r="A48" s="8" t="inlineStr">
        <is>
          <t>5. 今後</t>
        </is>
      </c>
    </row>
    <row r="49" ht="24" customHeight="1">
      <c r="A49" s="3" t="inlineStr">
        <is>
          <t>今後の対応予定</t>
        </is>
      </c>
      <c r="B49" s="18" t="n"/>
      <c r="C49" s="11" t="n"/>
      <c r="D49" s="4" t="n"/>
      <c r="E49" s="18" t="n"/>
      <c r="F49" s="18" t="n"/>
      <c r="G49" s="18" t="n"/>
      <c r="H49" s="11" t="n"/>
    </row>
    <row r="50" ht="24" customHeight="1">
      <c r="A50" s="3" t="inlineStr">
        <is>
          <t>行政からの指示事項</t>
        </is>
      </c>
      <c r="B50" s="18" t="n"/>
      <c r="C50" s="11" t="n"/>
      <c r="D50" s="4" t="n"/>
      <c r="E50" s="18" t="n"/>
      <c r="F50" s="18" t="n"/>
      <c r="G50" s="18" t="n"/>
      <c r="H50" s="11" t="n"/>
    </row>
    <row r="51" ht="24" customHeight="1">
      <c r="A51" s="3" t="inlineStr">
        <is>
          <t>次回報告予定日</t>
        </is>
      </c>
      <c r="B51" s="18" t="n"/>
      <c r="C51" s="11" t="n"/>
      <c r="D51" s="17" t="n"/>
      <c r="E51" s="18" t="n"/>
      <c r="F51" s="18" t="n"/>
      <c r="G51" s="18" t="n"/>
      <c r="H51" s="11" t="n"/>
    </row>
    <row r="52"/>
    <row r="53" ht="18" customHeight="1">
      <c r="A53" s="8" t="inlineStr">
        <is>
          <t>6. 終息報告欄</t>
        </is>
      </c>
    </row>
    <row r="54" ht="28" customHeight="1">
      <c r="A54" s="3" t="inlineStr">
        <is>
          <t>終息日</t>
        </is>
      </c>
      <c r="B54" s="18" t="n"/>
      <c r="C54" s="11" t="n"/>
      <c r="D54" s="17" t="n"/>
      <c r="E54" s="18" t="n"/>
      <c r="F54" s="18" t="n"/>
      <c r="G54" s="18" t="n"/>
      <c r="H54" s="11" t="n"/>
    </row>
    <row r="55" ht="28" customHeight="1">
      <c r="A55" s="3" t="inlineStr">
        <is>
          <t>終息と判断した根拠</t>
        </is>
      </c>
      <c r="B55" s="18" t="n"/>
      <c r="C55" s="11" t="n"/>
      <c r="D55" s="4" t="n"/>
      <c r="E55" s="18" t="n"/>
      <c r="F55" s="18" t="n"/>
      <c r="G55" s="18" t="n"/>
      <c r="H55" s="11" t="n"/>
    </row>
    <row r="56" ht="28" customHeight="1">
      <c r="A56" s="3" t="inlineStr">
        <is>
          <t>再発防止策</t>
        </is>
      </c>
      <c r="B56" s="18" t="n"/>
      <c r="C56" s="11" t="n"/>
      <c r="D56" s="4" t="n"/>
      <c r="E56" s="18" t="n"/>
      <c r="F56" s="18" t="n"/>
      <c r="G56" s="18" t="n"/>
      <c r="H56" s="11" t="n"/>
    </row>
  </sheetData>
  <mergeCells count="90">
    <mergeCell ref="D35:H35"/>
    <mergeCell ref="A37:C37"/>
    <mergeCell ref="D10:H10"/>
    <mergeCell ref="A46:C46"/>
    <mergeCell ref="D19:H19"/>
    <mergeCell ref="A21:C21"/>
    <mergeCell ref="A23:C23"/>
    <mergeCell ref="D11:H11"/>
    <mergeCell ref="A43:C43"/>
    <mergeCell ref="A3:H3"/>
    <mergeCell ref="D28:H28"/>
    <mergeCell ref="D37:H37"/>
    <mergeCell ref="A5:H5"/>
    <mergeCell ref="A34:C34"/>
    <mergeCell ref="D9:H9"/>
    <mergeCell ref="D30:H30"/>
    <mergeCell ref="A49:C49"/>
    <mergeCell ref="A6:C6"/>
    <mergeCell ref="D29:H29"/>
    <mergeCell ref="D23:H23"/>
    <mergeCell ref="A55:C55"/>
    <mergeCell ref="A12:C12"/>
    <mergeCell ref="A32:C32"/>
    <mergeCell ref="D49:H49"/>
    <mergeCell ref="D27:H27"/>
    <mergeCell ref="D41:H41"/>
    <mergeCell ref="A29:C29"/>
    <mergeCell ref="D17:H17"/>
    <mergeCell ref="A44:C44"/>
    <mergeCell ref="D43:H43"/>
    <mergeCell ref="A31:C31"/>
    <mergeCell ref="A40:C40"/>
    <mergeCell ref="A15:C15"/>
    <mergeCell ref="A24:C24"/>
    <mergeCell ref="A51:C51"/>
    <mergeCell ref="D12:H12"/>
    <mergeCell ref="D55:H55"/>
    <mergeCell ref="A7:C7"/>
    <mergeCell ref="D54:H54"/>
    <mergeCell ref="A16:C16"/>
    <mergeCell ref="A48:H48"/>
    <mergeCell ref="A18:C18"/>
    <mergeCell ref="D31:H31"/>
    <mergeCell ref="D46:H46"/>
    <mergeCell ref="A50:C50"/>
    <mergeCell ref="D40:H40"/>
    <mergeCell ref="A42:C42"/>
    <mergeCell ref="D21:H21"/>
    <mergeCell ref="A22:C22"/>
    <mergeCell ref="D32:H32"/>
    <mergeCell ref="A20:C20"/>
    <mergeCell ref="A28:C28"/>
    <mergeCell ref="D7:H7"/>
    <mergeCell ref="A26:H26"/>
    <mergeCell ref="D16:H16"/>
    <mergeCell ref="A30:C30"/>
    <mergeCell ref="D18:H18"/>
    <mergeCell ref="D8:H8"/>
    <mergeCell ref="A53:H53"/>
    <mergeCell ref="D42:H42"/>
    <mergeCell ref="D50:H50"/>
    <mergeCell ref="A54:C54"/>
    <mergeCell ref="D44:H44"/>
    <mergeCell ref="A41:C41"/>
    <mergeCell ref="D20:H20"/>
    <mergeCell ref="A39:H39"/>
    <mergeCell ref="D34:H34"/>
    <mergeCell ref="A56:C56"/>
    <mergeCell ref="A27:C27"/>
    <mergeCell ref="A1:H1"/>
    <mergeCell ref="D22:H22"/>
    <mergeCell ref="D36:H36"/>
    <mergeCell ref="D45:H45"/>
    <mergeCell ref="A33:C33"/>
    <mergeCell ref="D6:H6"/>
    <mergeCell ref="A8:C8"/>
    <mergeCell ref="A17:C17"/>
    <mergeCell ref="A35:C35"/>
    <mergeCell ref="A10:C10"/>
    <mergeCell ref="A19:C19"/>
    <mergeCell ref="A9:C9"/>
    <mergeCell ref="A14:H14"/>
    <mergeCell ref="D56:H56"/>
    <mergeCell ref="A36:C36"/>
    <mergeCell ref="A11:C11"/>
    <mergeCell ref="D15:H15"/>
    <mergeCell ref="A45:C45"/>
    <mergeCell ref="D24:H24"/>
    <mergeCell ref="D33:H33"/>
    <mergeCell ref="D51:H51"/>
  </mergeCells>
  <pageMargins left="0.4" right="0.4" top="0.5" bottom="0.6" header="0.5" footer="0.5"/>
  <pageSetup orientation="portrait" paperSize="9" fitToHeight="0" fitToWidth="1"/>
  <headerFooter>
    <oddHeader/>
    <oddFooter>&amp;L&amp;8 様式3 行政・保健所報告書／最終確認日 2026-08-14／v1.0&amp;R&amp;8 &amp;P / &amp;N</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H50"/>
  <sheetViews>
    <sheetView workbookViewId="0">
      <selection activeCell="A1" sqref="A1"/>
    </sheetView>
  </sheetViews>
  <sheetFormatPr baseColWidth="8" defaultRowHeight="15"/>
  <cols>
    <col width="10"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ht="24" customHeight="1">
      <c r="A1" s="1" t="inlineStr">
        <is>
          <t>様式4　保護者向け連絡文（A 発生のお知らせ／B 利用休止・再開／C 終息のお知らせ）</t>
        </is>
      </c>
    </row>
    <row r="2">
      <c r="A2" s="27" t="inlineStr">
        <is>
          <t>※ 3種とも、個人が特定される情報（児童名・クラス・具体的な症状の組み合わせ）は書かないでください。</t>
        </is>
      </c>
    </row>
    <row r="3"/>
    <row r="4" ht="18" customHeight="1">
      <c r="A4" s="8" t="inlineStr">
        <is>
          <t>■ 4-A 発生のお知らせ（初期）</t>
        </is>
      </c>
    </row>
    <row r="5" ht="22" customHeight="1">
      <c r="A5" s="3" t="inlineStr">
        <is>
          <t>日付</t>
        </is>
      </c>
      <c r="B5" s="18" t="n"/>
      <c r="C5" s="11" t="n"/>
      <c r="D5" s="4" t="n"/>
      <c r="E5" s="18" t="n"/>
      <c r="F5" s="18" t="n"/>
      <c r="G5" s="18" t="n"/>
      <c r="H5" s="11" t="n"/>
    </row>
    <row r="6" ht="22" customHeight="1">
      <c r="A6" s="3" t="inlineStr">
        <is>
          <t>宛先（保護者各位）</t>
        </is>
      </c>
      <c r="B6" s="18" t="n"/>
      <c r="C6" s="11" t="n"/>
      <c r="D6" s="4" t="n"/>
      <c r="E6" s="18" t="n"/>
      <c r="F6" s="18" t="n"/>
      <c r="G6" s="18" t="n"/>
      <c r="H6" s="11" t="n"/>
    </row>
    <row r="7" ht="22" customHeight="1">
      <c r="A7" s="3" t="inlineStr">
        <is>
          <t>法人名・事業所名・管理者名</t>
        </is>
      </c>
      <c r="B7" s="18" t="n"/>
      <c r="C7" s="11" t="n"/>
      <c r="D7" s="4" t="n"/>
      <c r="E7" s="18" t="n"/>
      <c r="F7" s="18" t="n"/>
      <c r="G7" s="18" t="n"/>
      <c r="H7" s="11" t="n"/>
    </row>
    <row r="8" ht="22" customHeight="1">
      <c r="A8" s="3" t="inlineStr">
        <is>
          <t>件名</t>
        </is>
      </c>
      <c r="B8" s="18" t="n"/>
      <c r="C8" s="11" t="n"/>
      <c r="D8" s="4" t="n"/>
      <c r="E8" s="18" t="n"/>
      <c r="F8" s="18" t="n"/>
      <c r="G8" s="18" t="n"/>
      <c r="H8" s="11" t="n"/>
    </row>
    <row r="9" ht="22" customHeight="1">
      <c r="A9" s="3" t="inlineStr">
        <is>
          <t>発生の事実（判明している範囲・人数のみ）</t>
        </is>
      </c>
      <c r="B9" s="18" t="n"/>
      <c r="C9" s="11" t="n"/>
      <c r="D9" s="4" t="n"/>
      <c r="E9" s="18" t="n"/>
      <c r="F9" s="18" t="n"/>
      <c r="G9" s="18" t="n"/>
      <c r="H9" s="11" t="n"/>
    </row>
    <row r="10" ht="22" customHeight="1">
      <c r="A10" s="3" t="inlineStr">
        <is>
          <t>確認されている症状</t>
        </is>
      </c>
      <c r="B10" s="18" t="n"/>
      <c r="C10" s="11" t="n"/>
      <c r="D10" s="4" t="n"/>
      <c r="E10" s="18" t="n"/>
      <c r="F10" s="18" t="n"/>
      <c r="G10" s="18" t="n"/>
      <c r="H10" s="11" t="n"/>
    </row>
    <row r="11" ht="22" customHeight="1">
      <c r="A11" s="3" t="inlineStr">
        <is>
          <t>受診・診断の状況</t>
        </is>
      </c>
      <c r="B11" s="18" t="n"/>
      <c r="C11" s="11" t="n"/>
      <c r="D11" s="4" t="n"/>
      <c r="E11" s="18" t="n"/>
      <c r="F11" s="18" t="n"/>
      <c r="G11" s="18" t="n"/>
      <c r="H11" s="11" t="n"/>
    </row>
    <row r="12" ht="22" customHeight="1">
      <c r="A12" s="3" t="inlineStr">
        <is>
          <t>行政・保健所への報告の有無</t>
        </is>
      </c>
      <c r="B12" s="18" t="n"/>
      <c r="C12" s="11" t="n"/>
      <c r="D12" s="4" t="n"/>
      <c r="E12" s="18" t="n"/>
      <c r="F12" s="18" t="n"/>
      <c r="G12" s="18" t="n"/>
      <c r="H12" s="11" t="n"/>
    </row>
    <row r="13" ht="22" customHeight="1">
      <c r="A13" s="3" t="inlineStr">
        <is>
          <t>事業所で実施している対応</t>
        </is>
      </c>
      <c r="B13" s="18" t="n"/>
      <c r="C13" s="11" t="n"/>
      <c r="D13" s="4" t="n"/>
      <c r="E13" s="18" t="n"/>
      <c r="F13" s="18" t="n"/>
      <c r="G13" s="18" t="n"/>
      <c r="H13" s="11" t="n"/>
    </row>
    <row r="14" ht="22" customHeight="1">
      <c r="A14" s="3" t="inlineStr">
        <is>
          <t>ご家庭へのお願い（利用前の連絡・受診の目安・手洗い）</t>
        </is>
      </c>
      <c r="B14" s="18" t="n"/>
      <c r="C14" s="11" t="n"/>
      <c r="D14" s="4" t="n"/>
      <c r="E14" s="18" t="n"/>
      <c r="F14" s="18" t="n"/>
      <c r="G14" s="18" t="n"/>
      <c r="H14" s="11" t="n"/>
    </row>
    <row r="15" ht="22" customHeight="1">
      <c r="A15" s="3" t="inlineStr">
        <is>
          <t>問い合わせ先（電話・受付時間）</t>
        </is>
      </c>
      <c r="B15" s="18" t="n"/>
      <c r="C15" s="11" t="n"/>
      <c r="D15" s="4" t="n"/>
      <c r="E15" s="18" t="n"/>
      <c r="F15" s="18" t="n"/>
      <c r="G15" s="18" t="n"/>
      <c r="H15" s="11" t="n"/>
    </row>
    <row r="16" ht="22" customHeight="1">
      <c r="A16" s="3" t="inlineStr">
        <is>
          <t>個人情報に関する注記</t>
        </is>
      </c>
      <c r="B16" s="18" t="n"/>
      <c r="C16" s="11" t="n"/>
      <c r="D16" s="4" t="n"/>
      <c r="E16" s="18" t="n"/>
      <c r="F16" s="18" t="n"/>
      <c r="G16" s="18" t="n"/>
      <c r="H16" s="11" t="n"/>
    </row>
    <row r="17"/>
    <row r="18" ht="18" customHeight="1">
      <c r="A18" s="8" t="inlineStr">
        <is>
          <t>■ 4-B 利用休止・再開のご案内</t>
        </is>
      </c>
    </row>
    <row r="19" ht="22" customHeight="1">
      <c r="A19" s="3" t="inlineStr">
        <is>
          <t>日付</t>
        </is>
      </c>
      <c r="B19" s="18" t="n"/>
      <c r="C19" s="11" t="n"/>
      <c r="D19" s="4" t="n"/>
      <c r="E19" s="18" t="n"/>
      <c r="F19" s="18" t="n"/>
      <c r="G19" s="18" t="n"/>
      <c r="H19" s="11" t="n"/>
    </row>
    <row r="20" ht="22" customHeight="1">
      <c r="A20" s="3" t="inlineStr">
        <is>
          <t>宛先</t>
        </is>
      </c>
      <c r="B20" s="18" t="n"/>
      <c r="C20" s="11" t="n"/>
      <c r="D20" s="4" t="n"/>
      <c r="E20" s="18" t="n"/>
      <c r="F20" s="18" t="n"/>
      <c r="G20" s="18" t="n"/>
      <c r="H20" s="11" t="n"/>
    </row>
    <row r="21" ht="22" customHeight="1">
      <c r="A21" s="3" t="inlineStr">
        <is>
          <t>差出人</t>
        </is>
      </c>
      <c r="B21" s="18" t="n"/>
      <c r="C21" s="11" t="n"/>
      <c r="D21" s="4" t="n"/>
      <c r="E21" s="18" t="n"/>
      <c r="F21" s="18" t="n"/>
      <c r="G21" s="18" t="n"/>
      <c r="H21" s="11" t="n"/>
    </row>
    <row r="22" ht="22" customHeight="1">
      <c r="A22" s="3" t="inlineStr">
        <is>
          <t>件名</t>
        </is>
      </c>
      <c r="B22" s="18" t="n"/>
      <c r="C22" s="11" t="n"/>
      <c r="D22" s="4" t="n"/>
      <c r="E22" s="18" t="n"/>
      <c r="F22" s="18" t="n"/>
      <c r="G22" s="18" t="n"/>
      <c r="H22" s="11" t="n"/>
    </row>
    <row r="23" ht="22" customHeight="1">
      <c r="A23" s="3" t="inlineStr">
        <is>
          <t>休止の範囲（全体／一部）</t>
        </is>
      </c>
      <c r="B23" s="18" t="n"/>
      <c r="C23" s="11" t="n"/>
      <c r="D23" s="4" t="n"/>
      <c r="E23" s="18" t="n"/>
      <c r="F23" s="18" t="n"/>
      <c r="G23" s="18" t="n"/>
      <c r="H23" s="11" t="n"/>
    </row>
    <row r="24" ht="22" customHeight="1">
      <c r="A24" s="3" t="inlineStr">
        <is>
          <t>休止期間</t>
        </is>
      </c>
      <c r="B24" s="18" t="n"/>
      <c r="C24" s="11" t="n"/>
      <c r="D24" s="4" t="n"/>
      <c r="E24" s="18" t="n"/>
      <c r="F24" s="18" t="n"/>
      <c r="G24" s="18" t="n"/>
      <c r="H24" s="11" t="n"/>
    </row>
    <row r="25" ht="22" customHeight="1">
      <c r="A25" s="3" t="inlineStr">
        <is>
          <t>休止中に実施すること（消毒等）</t>
        </is>
      </c>
      <c r="B25" s="18" t="n"/>
      <c r="C25" s="11" t="n"/>
      <c r="D25" s="4" t="n"/>
      <c r="E25" s="18" t="n"/>
      <c r="F25" s="18" t="n"/>
      <c r="G25" s="18" t="n"/>
      <c r="H25" s="11" t="n"/>
    </row>
    <row r="26" ht="22" customHeight="1">
      <c r="A26" s="3" t="inlineStr">
        <is>
          <t>再開予定日</t>
        </is>
      </c>
      <c r="B26" s="18" t="n"/>
      <c r="C26" s="11" t="n"/>
      <c r="D26" s="4" t="n"/>
      <c r="E26" s="18" t="n"/>
      <c r="F26" s="18" t="n"/>
      <c r="G26" s="18" t="n"/>
      <c r="H26" s="11" t="n"/>
    </row>
    <row r="27" ht="22" customHeight="1">
      <c r="A27" s="3" t="inlineStr">
        <is>
          <t>再開の判断基準と連絡方法</t>
        </is>
      </c>
      <c r="B27" s="18" t="n"/>
      <c r="C27" s="11" t="n"/>
      <c r="D27" s="4" t="n"/>
      <c r="E27" s="18" t="n"/>
      <c r="F27" s="18" t="n"/>
      <c r="G27" s="18" t="n"/>
      <c r="H27" s="11" t="n"/>
    </row>
    <row r="28" ht="22" customHeight="1">
      <c r="A28" s="3" t="inlineStr">
        <is>
          <t>休止期間中の利用料の取扱い</t>
        </is>
      </c>
      <c r="B28" s="18" t="n"/>
      <c r="C28" s="11" t="n"/>
      <c r="D28" s="4" t="n"/>
      <c r="E28" s="18" t="n"/>
      <c r="F28" s="18" t="n"/>
      <c r="G28" s="18" t="n"/>
      <c r="H28" s="11" t="n"/>
    </row>
    <row r="29" ht="22" customHeight="1">
      <c r="A29" s="3" t="inlineStr">
        <is>
          <t>振替利用の取扱い</t>
        </is>
      </c>
      <c r="B29" s="18" t="n"/>
      <c r="C29" s="11" t="n"/>
      <c r="D29" s="4" t="n"/>
      <c r="E29" s="18" t="n"/>
      <c r="F29" s="18" t="n"/>
      <c r="G29" s="18" t="n"/>
      <c r="H29" s="11" t="n"/>
    </row>
    <row r="30" ht="22" customHeight="1">
      <c r="A30" s="3" t="inlineStr">
        <is>
          <t>欠席・体調不良時の連絡方法</t>
        </is>
      </c>
      <c r="B30" s="18" t="n"/>
      <c r="C30" s="11" t="n"/>
      <c r="D30" s="4" t="n"/>
      <c r="E30" s="18" t="n"/>
      <c r="F30" s="18" t="n"/>
      <c r="G30" s="18" t="n"/>
      <c r="H30" s="11" t="n"/>
    </row>
    <row r="31" ht="22" customHeight="1">
      <c r="A31" s="3" t="inlineStr">
        <is>
          <t>問い合わせ先</t>
        </is>
      </c>
      <c r="B31" s="18" t="n"/>
      <c r="C31" s="11" t="n"/>
      <c r="D31" s="4" t="n"/>
      <c r="E31" s="18" t="n"/>
      <c r="F31" s="18" t="n"/>
      <c r="G31" s="18" t="n"/>
      <c r="H31" s="11" t="n"/>
    </row>
    <row r="32"/>
    <row r="33" ht="18" customHeight="1">
      <c r="A33" s="8" t="inlineStr">
        <is>
          <t>■ 4-C 終息のお知らせ</t>
        </is>
      </c>
    </row>
    <row r="34" ht="22" customHeight="1">
      <c r="A34" s="3" t="inlineStr">
        <is>
          <t>日付</t>
        </is>
      </c>
      <c r="B34" s="18" t="n"/>
      <c r="C34" s="11" t="n"/>
      <c r="D34" s="4" t="n"/>
      <c r="E34" s="18" t="n"/>
      <c r="F34" s="18" t="n"/>
      <c r="G34" s="18" t="n"/>
      <c r="H34" s="11" t="n"/>
    </row>
    <row r="35" ht="22" customHeight="1">
      <c r="A35" s="3" t="inlineStr">
        <is>
          <t>宛先</t>
        </is>
      </c>
      <c r="B35" s="18" t="n"/>
      <c r="C35" s="11" t="n"/>
      <c r="D35" s="4" t="n"/>
      <c r="E35" s="18" t="n"/>
      <c r="F35" s="18" t="n"/>
      <c r="G35" s="18" t="n"/>
      <c r="H35" s="11" t="n"/>
    </row>
    <row r="36" ht="22" customHeight="1">
      <c r="A36" s="3" t="inlineStr">
        <is>
          <t>差出人</t>
        </is>
      </c>
      <c r="B36" s="18" t="n"/>
      <c r="C36" s="11" t="n"/>
      <c r="D36" s="4" t="n"/>
      <c r="E36" s="18" t="n"/>
      <c r="F36" s="18" t="n"/>
      <c r="G36" s="18" t="n"/>
      <c r="H36" s="11" t="n"/>
    </row>
    <row r="37" ht="22" customHeight="1">
      <c r="A37" s="3" t="inlineStr">
        <is>
          <t>件名</t>
        </is>
      </c>
      <c r="B37" s="18" t="n"/>
      <c r="C37" s="11" t="n"/>
      <c r="D37" s="4" t="n"/>
      <c r="E37" s="18" t="n"/>
      <c r="F37" s="18" t="n"/>
      <c r="G37" s="18" t="n"/>
      <c r="H37" s="11" t="n"/>
    </row>
    <row r="38" ht="22" customHeight="1">
      <c r="A38" s="3" t="inlineStr">
        <is>
          <t>終息日</t>
        </is>
      </c>
      <c r="B38" s="18" t="n"/>
      <c r="C38" s="11" t="n"/>
      <c r="D38" s="4" t="n"/>
      <c r="E38" s="18" t="n"/>
      <c r="F38" s="18" t="n"/>
      <c r="G38" s="18" t="n"/>
      <c r="H38" s="11" t="n"/>
    </row>
    <row r="39" ht="22" customHeight="1">
      <c r="A39" s="3" t="inlineStr">
        <is>
          <t>経過（人数と期間のみ）</t>
        </is>
      </c>
      <c r="B39" s="18" t="n"/>
      <c r="C39" s="11" t="n"/>
      <c r="D39" s="4" t="n"/>
      <c r="E39" s="18" t="n"/>
      <c r="F39" s="18" t="n"/>
      <c r="G39" s="18" t="n"/>
      <c r="H39" s="11" t="n"/>
    </row>
    <row r="40" ht="22" customHeight="1">
      <c r="A40" s="3" t="inlineStr">
        <is>
          <t>実施した消毒等の対応</t>
        </is>
      </c>
      <c r="B40" s="18" t="n"/>
      <c r="C40" s="11" t="n"/>
      <c r="D40" s="4" t="n"/>
      <c r="E40" s="18" t="n"/>
      <c r="F40" s="18" t="n"/>
      <c r="G40" s="18" t="n"/>
      <c r="H40" s="11" t="n"/>
    </row>
    <row r="41" ht="22" customHeight="1">
      <c r="A41" s="3" t="inlineStr">
        <is>
          <t>行政・保健所との協議結果</t>
        </is>
      </c>
      <c r="B41" s="18" t="n"/>
      <c r="C41" s="11" t="n"/>
      <c r="D41" s="4" t="n"/>
      <c r="E41" s="18" t="n"/>
      <c r="F41" s="18" t="n"/>
      <c r="G41" s="18" t="n"/>
      <c r="H41" s="11" t="n"/>
    </row>
    <row r="42" ht="22" customHeight="1">
      <c r="A42" s="3" t="inlineStr">
        <is>
          <t>再発防止のために変更したこと</t>
        </is>
      </c>
      <c r="B42" s="18" t="n"/>
      <c r="C42" s="11" t="n"/>
      <c r="D42" s="4" t="n"/>
      <c r="E42" s="18" t="n"/>
      <c r="F42" s="18" t="n"/>
      <c r="G42" s="18" t="n"/>
      <c r="H42" s="11" t="n"/>
    </row>
    <row r="43" ht="22" customHeight="1">
      <c r="A43" s="3" t="inlineStr">
        <is>
          <t>今後の予防のお願い</t>
        </is>
      </c>
      <c r="B43" s="18" t="n"/>
      <c r="C43" s="11" t="n"/>
      <c r="D43" s="4" t="n"/>
      <c r="E43" s="18" t="n"/>
      <c r="F43" s="18" t="n"/>
      <c r="G43" s="18" t="n"/>
      <c r="H43" s="11" t="n"/>
    </row>
    <row r="44" ht="22" customHeight="1">
      <c r="A44" s="3" t="inlineStr">
        <is>
          <t>ご協力への謝辞</t>
        </is>
      </c>
      <c r="B44" s="18" t="n"/>
      <c r="C44" s="11" t="n"/>
      <c r="D44" s="4" t="n"/>
      <c r="E44" s="18" t="n"/>
      <c r="F44" s="18" t="n"/>
      <c r="G44" s="18" t="n"/>
      <c r="H44" s="11" t="n"/>
    </row>
    <row r="45" ht="22" customHeight="1">
      <c r="A45" s="3" t="inlineStr">
        <is>
          <t>問い合わせ先</t>
        </is>
      </c>
      <c r="B45" s="18" t="n"/>
      <c r="C45" s="11" t="n"/>
      <c r="D45" s="4" t="n"/>
      <c r="E45" s="18" t="n"/>
      <c r="F45" s="18" t="n"/>
      <c r="G45" s="18" t="n"/>
      <c r="H45" s="11" t="n"/>
    </row>
    <row r="46"/>
    <row r="47">
      <c r="A47" s="26" t="inlineStr">
        <is>
          <t>【文例の考え方】
・「感染性胃腸炎と思われる症状」のように、確定していないことは確定させずに書く。
・再開の目安を書くときは「これは当事業所が定めた基準で、法令上の基準ではありません。医師から別の指示がある場合は医師の指示を優先してください」と必ず添える。
・完成した文面の実例は「記入例」シートの 4-A を参照してください。</t>
        </is>
      </c>
      <c r="B47" s="53" t="n"/>
      <c r="C47" s="53" t="n"/>
      <c r="D47" s="53" t="n"/>
      <c r="E47" s="53" t="n"/>
      <c r="F47" s="53" t="n"/>
      <c r="G47" s="53" t="n"/>
      <c r="H47" s="54" t="n"/>
    </row>
    <row r="48">
      <c r="A48" s="55" t="n"/>
      <c r="H48" s="56" t="n"/>
    </row>
    <row r="49">
      <c r="A49" s="55" t="n"/>
      <c r="H49" s="56" t="n"/>
    </row>
    <row r="50">
      <c r="A50" s="57" t="n"/>
      <c r="B50" s="58" t="n"/>
      <c r="C50" s="58" t="n"/>
      <c r="D50" s="58" t="n"/>
      <c r="E50" s="58" t="n"/>
      <c r="F50" s="58" t="n"/>
      <c r="G50" s="58" t="n"/>
      <c r="H50" s="59" t="n"/>
    </row>
  </sheetData>
  <mergeCells count="79">
    <mergeCell ref="D35:H35"/>
    <mergeCell ref="A37:C37"/>
    <mergeCell ref="D10:H10"/>
    <mergeCell ref="D19:H19"/>
    <mergeCell ref="A21:C21"/>
    <mergeCell ref="A26:C26"/>
    <mergeCell ref="A23:C23"/>
    <mergeCell ref="D11:H11"/>
    <mergeCell ref="A43:C43"/>
    <mergeCell ref="D28:H28"/>
    <mergeCell ref="D37:H37"/>
    <mergeCell ref="A34:C34"/>
    <mergeCell ref="D9:H9"/>
    <mergeCell ref="D30:H30"/>
    <mergeCell ref="D39:H39"/>
    <mergeCell ref="A6:C6"/>
    <mergeCell ref="D29:H29"/>
    <mergeCell ref="D23:H23"/>
    <mergeCell ref="D38:H38"/>
    <mergeCell ref="A12:C12"/>
    <mergeCell ref="A5:C5"/>
    <mergeCell ref="A14:C14"/>
    <mergeCell ref="D27:H27"/>
    <mergeCell ref="D41:H41"/>
    <mergeCell ref="A29:C29"/>
    <mergeCell ref="A38:C38"/>
    <mergeCell ref="A18:H18"/>
    <mergeCell ref="A13:C13"/>
    <mergeCell ref="A44:C44"/>
    <mergeCell ref="D43:H43"/>
    <mergeCell ref="A31:C31"/>
    <mergeCell ref="A40:C40"/>
    <mergeCell ref="A15:C15"/>
    <mergeCell ref="A24:C24"/>
    <mergeCell ref="D12:H12"/>
    <mergeCell ref="D25:H25"/>
    <mergeCell ref="D5:H5"/>
    <mergeCell ref="D14:H14"/>
    <mergeCell ref="A7:C7"/>
    <mergeCell ref="A16:C16"/>
    <mergeCell ref="A25:C25"/>
    <mergeCell ref="D31:H31"/>
    <mergeCell ref="D40:H40"/>
    <mergeCell ref="A42:C42"/>
    <mergeCell ref="D21:H21"/>
    <mergeCell ref="A22:C22"/>
    <mergeCell ref="A20:C20"/>
    <mergeCell ref="A28:C28"/>
    <mergeCell ref="D7:H7"/>
    <mergeCell ref="D16:H16"/>
    <mergeCell ref="A33:H33"/>
    <mergeCell ref="A30:C30"/>
    <mergeCell ref="D8:H8"/>
    <mergeCell ref="D42:H42"/>
    <mergeCell ref="D44:H44"/>
    <mergeCell ref="A41:C41"/>
    <mergeCell ref="D20:H20"/>
    <mergeCell ref="D34:H34"/>
    <mergeCell ref="A27:C27"/>
    <mergeCell ref="A1:H1"/>
    <mergeCell ref="D22:H22"/>
    <mergeCell ref="D36:H36"/>
    <mergeCell ref="D45:H45"/>
    <mergeCell ref="D6:H6"/>
    <mergeCell ref="A8:C8"/>
    <mergeCell ref="D13:H13"/>
    <mergeCell ref="A35:C35"/>
    <mergeCell ref="A10:C10"/>
    <mergeCell ref="A47:H50"/>
    <mergeCell ref="A19:C19"/>
    <mergeCell ref="A9:C9"/>
    <mergeCell ref="A39:C39"/>
    <mergeCell ref="A4:H4"/>
    <mergeCell ref="A36:C36"/>
    <mergeCell ref="A11:C11"/>
    <mergeCell ref="D15:H15"/>
    <mergeCell ref="A45:C45"/>
    <mergeCell ref="D24:H24"/>
    <mergeCell ref="D26:H26"/>
  </mergeCells>
  <pageMargins left="0.4" right="0.4" top="0.5" bottom="0.6" header="0.5" footer="0.5"/>
  <pageSetup orientation="portrait" paperSize="9" fitToHeight="0" fitToWidth="1"/>
  <headerFooter>
    <oddHeader/>
    <oddFooter>&amp;L&amp;8 様式4 保護者向け連絡文／最終確認日 2026-08-14／v1.0&amp;R&amp;8 &amp;P / &amp;N</oddFooter>
    <evenHeader/>
    <evenFooter/>
    <firstHeader/>
    <firstFooter/>
  </headerFooter>
</worksheet>
</file>

<file path=xl/worksheets/sheet6.xml><?xml version="1.0" encoding="utf-8"?>
<worksheet xmlns="http://schemas.openxmlformats.org/spreadsheetml/2006/main">
  <sheetPr>
    <outlinePr summaryBelow="1" summaryRight="1"/>
    <pageSetUpPr fitToPage="1"/>
  </sheetPr>
  <dimension ref="A1:AD49"/>
  <sheetViews>
    <sheetView workbookViewId="0">
      <pane ySplit="4" topLeftCell="A5" activePane="bottomLeft" state="frozen"/>
      <selection pane="bottomLeft" activeCell="A1" sqref="A1"/>
    </sheetView>
  </sheetViews>
  <sheetFormatPr baseColWidth="8" defaultRowHeight="15"/>
  <cols>
    <col width="12" customWidth="1" min="1" max="1"/>
    <col width="6" customWidth="1" min="2" max="2"/>
    <col width="10" customWidth="1" min="3" max="3"/>
    <col width="22" customWidth="1" min="4" max="4"/>
    <col width="9" customWidth="1" min="5" max="5"/>
    <col width="10" customWidth="1" min="6" max="6"/>
    <col width="10" customWidth="1" min="7" max="7"/>
    <col width="13" customWidth="1" min="8" max="8"/>
    <col width="22" customWidth="1" min="9" max="9"/>
    <col width="24" customWidth="1" min="10" max="10"/>
    <col width="22" customWidth="1" min="11" max="11"/>
    <col width="14" customWidth="1" min="12" max="12"/>
    <col width="10" customWidth="1" min="13" max="13"/>
    <col width="16" customWidth="1" min="14" max="14"/>
    <col width="12" customWidth="1" min="15" max="15"/>
    <col width="14" customWidth="1" min="16" max="16"/>
    <col width="10" customWidth="1" min="17" max="17"/>
    <col width="10" customWidth="1" min="18" max="18"/>
    <col width="9" customWidth="1" min="23" max="23"/>
    <col width="9" customWidth="1" min="24" max="24"/>
    <col width="9" customWidth="1" min="25" max="25"/>
    <col width="9" customWidth="1" min="26" max="26"/>
    <col width="9" customWidth="1" min="27" max="27"/>
    <col width="9" customWidth="1" min="28" max="28"/>
    <col width="9" customWidth="1" min="29" max="29"/>
    <col width="11" customWidth="1" min="30" max="30"/>
  </cols>
  <sheetData>
    <row r="1" ht="24" customHeight="1">
      <c r="A1" s="1" t="inlineStr">
        <is>
          <t>様式5　利用再開確認票</t>
        </is>
      </c>
    </row>
    <row r="2">
      <c r="A2" s="27" t="inlineStr">
        <is>
          <t>※ 児発・放デイは学校ではないため、学校保健安全法施行規則第19条は直接適用されません。本表は同条を「自事業所の目安」として計算しています。医師の指示がある場合は医師の指示が優先します。</t>
        </is>
      </c>
    </row>
    <row r="3">
      <c r="W3" s="28" t="inlineStr">
        <is>
          <t>▼ 計算用の補助列（印刷範囲外。触らないでください）</t>
        </is>
      </c>
    </row>
    <row r="4" ht="38" customHeight="1">
      <c r="A4" s="9" t="inlineStr">
        <is>
          <t>児童氏名</t>
        </is>
      </c>
      <c r="B4" s="9" t="inlineStr">
        <is>
          <t>年齢</t>
        </is>
      </c>
      <c r="C4" s="9" t="inlineStr">
        <is>
          <t>幼児／学齢児</t>
        </is>
      </c>
      <c r="D4" s="9" t="inlineStr">
        <is>
          <t>疾患名（選択）</t>
        </is>
      </c>
      <c r="E4" s="9" t="inlineStr">
        <is>
          <t>種別（自動）</t>
        </is>
      </c>
      <c r="F4" s="9" t="inlineStr">
        <is>
          <t>発症日</t>
        </is>
      </c>
      <c r="G4" s="9" t="inlineStr">
        <is>
          <t>解熱日</t>
        </is>
      </c>
      <c r="H4" s="9" t="inlineStr">
        <is>
          <t>症状軽快日・発しん消失日</t>
        </is>
      </c>
      <c r="I4" s="9" t="inlineStr">
        <is>
          <t>出席停止期間の目安（自動）</t>
        </is>
      </c>
      <c r="J4" s="9" t="inlineStr">
        <is>
          <t>利用再開可能日（自動）</t>
        </is>
      </c>
      <c r="K4" s="9" t="inlineStr">
        <is>
          <t>医師の確認（自動）</t>
        </is>
      </c>
      <c r="L4" s="9" t="inlineStr">
        <is>
          <t>医療機関名</t>
        </is>
      </c>
      <c r="M4" s="9" t="inlineStr">
        <is>
          <t>確認日</t>
        </is>
      </c>
      <c r="N4" s="9" t="inlineStr">
        <is>
          <t>在籍校の出席停止期間（学齢児）</t>
        </is>
      </c>
      <c r="O4" s="9" t="inlineStr">
        <is>
          <t>保護者からの申出日</t>
        </is>
      </c>
      <c r="P4" s="9" t="inlineStr">
        <is>
          <t>事業所の判断</t>
        </is>
      </c>
      <c r="Q4" s="9" t="inlineStr">
        <is>
          <t>判断者</t>
        </is>
      </c>
      <c r="R4" s="9" t="inlineStr">
        <is>
          <t>判断日</t>
        </is>
      </c>
      <c r="W4" s="29" t="inlineStr">
        <is>
          <t>判定方式</t>
        </is>
      </c>
      <c r="X4" s="29" t="inlineStr">
        <is>
          <t>発症後</t>
        </is>
      </c>
      <c r="Y4" s="29" t="inlineStr">
        <is>
          <t>解熱後</t>
        </is>
      </c>
      <c r="Z4" s="29" t="inlineStr">
        <is>
          <t>軽快後</t>
        </is>
      </c>
      <c r="AA4" s="29" t="inlineStr">
        <is>
          <t>d1</t>
        </is>
      </c>
      <c r="AB4" s="29" t="inlineStr">
        <is>
          <t>d2</t>
        </is>
      </c>
      <c r="AC4" s="29" t="inlineStr">
        <is>
          <t>d3</t>
        </is>
      </c>
      <c r="AD4" s="29" t="inlineStr">
        <is>
          <t>最終日</t>
        </is>
      </c>
    </row>
    <row r="5" ht="26" customHeight="1">
      <c r="A5" s="23" t="n"/>
      <c r="B5" s="23" t="n"/>
      <c r="C5" s="23" t="n"/>
      <c r="D5" s="23" t="n"/>
      <c r="E5" s="24">
        <f>IF($D5="","",IFERROR(VLOOKUP($D5,$A$26:$H$50,2,FALSE),""))</f>
        <v/>
      </c>
      <c r="F5" s="21" t="n"/>
      <c r="G5" s="21" t="n"/>
      <c r="H5" s="21" t="n"/>
      <c r="I5" s="24">
        <f>IF($D5="","",IF($W5="咳消失又は5日治療","特有の咳の消失、又は5日間の適正な抗菌性物質製剤による治療の終了のいずれか（備考参照）",IF($W5="医師判断","日数基準なし（医師の判断による）",IF($AD5=0,"必要な日付が未入力です",TEXT($AD5,"yyyy/m/d")&amp;" まで"))))</f>
        <v/>
      </c>
      <c r="J5" s="24">
        <f>IF($D5="","",IF($W5="咳消失又は5日治療",IF($H5&lt;&gt;"",TEXT($H5+1,"yyyy/m/d")&amp;"（咳の消失日又は抗菌薬治療の終了日の翌日）","咳の消失日又は抗菌薬治療の終了日をH列に記入してください"),IF($W5="医師判断",IF(AND($H5&lt;&gt;"",$Z5&gt;0),"医師の判断による（自事業所目安 "&amp;TEXT($H5+$Z5,"m/d")&amp;" 以降）","医師の判断による"),IF($AD5=0,"",TEXT($AD5+1,"yyyy/m/d")))))</f>
        <v/>
      </c>
      <c r="K5" s="24">
        <f>IF($D5="","",IF($W5="咳消失又は5日治療","要（特有の咳の消失、又は5日間の適正な抗菌薬治療の終了の確認）",IF($W5="医師判断","要（医師の確認を得てください）","任意（日数の目安で判断可。医師の指示があれば優先）")))</f>
        <v/>
      </c>
      <c r="L5" s="23" t="n"/>
      <c r="M5" s="21" t="n"/>
      <c r="N5" s="23" t="n"/>
      <c r="O5" s="21" t="n"/>
      <c r="P5" s="23" t="n"/>
      <c r="Q5" s="23" t="n"/>
      <c r="R5" s="21" t="n"/>
      <c r="W5" s="29">
        <f>IFERROR(VLOOKUP($D5,$A$26:$H$50,7,FALSE),"")</f>
        <v/>
      </c>
      <c r="X5" s="29">
        <f>IFERROR(VLOOKUP($D5,$A$26:$H$50,3,FALSE),0)</f>
        <v/>
      </c>
      <c r="Y5" s="29">
        <f>IF($C5="幼児",IFERROR(VLOOKUP($D5,$A$26:$H$50,5,FALSE),0),IFERROR(VLOOKUP($D5,$A$26:$H$50,4,FALSE),0))</f>
        <v/>
      </c>
      <c r="Z5" s="29">
        <f>IFERROR(VLOOKUP($D5,$A$26:$H$50,6,FALSE),0)</f>
        <v/>
      </c>
      <c r="AA5" s="30">
        <f>IF(OR($F5="",$X5=0),0,$F5+$X5)</f>
        <v/>
      </c>
      <c r="AB5" s="30">
        <f>IF(OR($G5="",$Y5=0),0,$G5+$Y5)</f>
        <v/>
      </c>
      <c r="AC5" s="30">
        <f>IF($H5="",0,IF($W5="症状消失",$H5-1,IF($Z5=0,0,$H5+$Z5)))</f>
        <v/>
      </c>
      <c r="AD5" s="30">
        <f>MAX($AA5,$AB5,$AC5)</f>
        <v/>
      </c>
    </row>
    <row r="6" ht="26" customHeight="1">
      <c r="A6" s="23" t="n"/>
      <c r="B6" s="23" t="n"/>
      <c r="C6" s="23" t="n"/>
      <c r="D6" s="23" t="n"/>
      <c r="E6" s="24">
        <f>IF($D6="","",IFERROR(VLOOKUP($D6,$A$26:$H$50,2,FALSE),""))</f>
        <v/>
      </c>
      <c r="F6" s="21" t="n"/>
      <c r="G6" s="21" t="n"/>
      <c r="H6" s="21" t="n"/>
      <c r="I6" s="24">
        <f>IF($D6="","",IF($W6="咳消失又は5日治療","特有の咳の消失、又は5日間の適正な抗菌性物質製剤による治療の終了のいずれか（備考参照）",IF($W6="医師判断","日数基準なし（医師の判断による）",IF($AD6=0,"必要な日付が未入力です",TEXT($AD6,"yyyy/m/d")&amp;" まで"))))</f>
        <v/>
      </c>
      <c r="J6" s="24">
        <f>IF($D6="","",IF($W6="咳消失又は5日治療",IF($H6&lt;&gt;"",TEXT($H6+1,"yyyy/m/d")&amp;"（咳の消失日又は抗菌薬治療の終了日の翌日）","咳の消失日又は抗菌薬治療の終了日をH列に記入してください"),IF($W6="医師判断",IF(AND($H6&lt;&gt;"",$Z6&gt;0),"医師の判断による（自事業所目安 "&amp;TEXT($H6+$Z6,"m/d")&amp;" 以降）","医師の判断による"),IF($AD6=0,"",TEXT($AD6+1,"yyyy/m/d")))))</f>
        <v/>
      </c>
      <c r="K6" s="24">
        <f>IF($D6="","",IF($W6="咳消失又は5日治療","要（特有の咳の消失、又は5日間の適正な抗菌薬治療の終了の確認）",IF($W6="医師判断","要（医師の確認を得てください）","任意（日数の目安で判断可。医師の指示があれば優先）")))</f>
        <v/>
      </c>
      <c r="L6" s="23" t="n"/>
      <c r="M6" s="21" t="n"/>
      <c r="N6" s="23" t="n"/>
      <c r="O6" s="21" t="n"/>
      <c r="P6" s="23" t="n"/>
      <c r="Q6" s="23" t="n"/>
      <c r="R6" s="21" t="n"/>
      <c r="W6" s="29">
        <f>IFERROR(VLOOKUP($D6,$A$26:$H$50,7,FALSE),"")</f>
        <v/>
      </c>
      <c r="X6" s="29">
        <f>IFERROR(VLOOKUP($D6,$A$26:$H$50,3,FALSE),0)</f>
        <v/>
      </c>
      <c r="Y6" s="29">
        <f>IF($C6="幼児",IFERROR(VLOOKUP($D6,$A$26:$H$50,5,FALSE),0),IFERROR(VLOOKUP($D6,$A$26:$H$50,4,FALSE),0))</f>
        <v/>
      </c>
      <c r="Z6" s="29">
        <f>IFERROR(VLOOKUP($D6,$A$26:$H$50,6,FALSE),0)</f>
        <v/>
      </c>
      <c r="AA6" s="30">
        <f>IF(OR($F6="",$X6=0),0,$F6+$X6)</f>
        <v/>
      </c>
      <c r="AB6" s="30">
        <f>IF(OR($G6="",$Y6=0),0,$G6+$Y6)</f>
        <v/>
      </c>
      <c r="AC6" s="30">
        <f>IF($H6="",0,IF($W6="症状消失",$H6-1,IF($Z6=0,0,$H6+$Z6)))</f>
        <v/>
      </c>
      <c r="AD6" s="30">
        <f>MAX($AA6,$AB6,$AC6)</f>
        <v/>
      </c>
    </row>
    <row r="7" ht="26" customHeight="1">
      <c r="A7" s="23" t="n"/>
      <c r="B7" s="23" t="n"/>
      <c r="C7" s="23" t="n"/>
      <c r="D7" s="23" t="n"/>
      <c r="E7" s="24">
        <f>IF($D7="","",IFERROR(VLOOKUP($D7,$A$26:$H$50,2,FALSE),""))</f>
        <v/>
      </c>
      <c r="F7" s="21" t="n"/>
      <c r="G7" s="21" t="n"/>
      <c r="H7" s="21" t="n"/>
      <c r="I7" s="24">
        <f>IF($D7="","",IF($W7="咳消失又は5日治療","特有の咳の消失、又は5日間の適正な抗菌性物質製剤による治療の終了のいずれか（備考参照）",IF($W7="医師判断","日数基準なし（医師の判断による）",IF($AD7=0,"必要な日付が未入力です",TEXT($AD7,"yyyy/m/d")&amp;" まで"))))</f>
        <v/>
      </c>
      <c r="J7" s="24">
        <f>IF($D7="","",IF($W7="咳消失又は5日治療",IF($H7&lt;&gt;"",TEXT($H7+1,"yyyy/m/d")&amp;"（咳の消失日又は抗菌薬治療の終了日の翌日）","咳の消失日又は抗菌薬治療の終了日をH列に記入してください"),IF($W7="医師判断",IF(AND($H7&lt;&gt;"",$Z7&gt;0),"医師の判断による（自事業所目安 "&amp;TEXT($H7+$Z7,"m/d")&amp;" 以降）","医師の判断による"),IF($AD7=0,"",TEXT($AD7+1,"yyyy/m/d")))))</f>
        <v/>
      </c>
      <c r="K7" s="24">
        <f>IF($D7="","",IF($W7="咳消失又は5日治療","要（特有の咳の消失、又は5日間の適正な抗菌薬治療の終了の確認）",IF($W7="医師判断","要（医師の確認を得てください）","任意（日数の目安で判断可。医師の指示があれば優先）")))</f>
        <v/>
      </c>
      <c r="L7" s="23" t="n"/>
      <c r="M7" s="21" t="n"/>
      <c r="N7" s="23" t="n"/>
      <c r="O7" s="21" t="n"/>
      <c r="P7" s="23" t="n"/>
      <c r="Q7" s="23" t="n"/>
      <c r="R7" s="21" t="n"/>
      <c r="W7" s="29">
        <f>IFERROR(VLOOKUP($D7,$A$26:$H$50,7,FALSE),"")</f>
        <v/>
      </c>
      <c r="X7" s="29">
        <f>IFERROR(VLOOKUP($D7,$A$26:$H$50,3,FALSE),0)</f>
        <v/>
      </c>
      <c r="Y7" s="29">
        <f>IF($C7="幼児",IFERROR(VLOOKUP($D7,$A$26:$H$50,5,FALSE),0),IFERROR(VLOOKUP($D7,$A$26:$H$50,4,FALSE),0))</f>
        <v/>
      </c>
      <c r="Z7" s="29">
        <f>IFERROR(VLOOKUP($D7,$A$26:$H$50,6,FALSE),0)</f>
        <v/>
      </c>
      <c r="AA7" s="30">
        <f>IF(OR($F7="",$X7=0),0,$F7+$X7)</f>
        <v/>
      </c>
      <c r="AB7" s="30">
        <f>IF(OR($G7="",$Y7=0),0,$G7+$Y7)</f>
        <v/>
      </c>
      <c r="AC7" s="30">
        <f>IF($H7="",0,IF($W7="症状消失",$H7-1,IF($Z7=0,0,$H7+$Z7)))</f>
        <v/>
      </c>
      <c r="AD7" s="30">
        <f>MAX($AA7,$AB7,$AC7)</f>
        <v/>
      </c>
    </row>
    <row r="8" ht="26" customHeight="1">
      <c r="A8" s="23" t="n"/>
      <c r="B8" s="23" t="n"/>
      <c r="C8" s="23" t="n"/>
      <c r="D8" s="23" t="n"/>
      <c r="E8" s="24">
        <f>IF($D8="","",IFERROR(VLOOKUP($D8,$A$26:$H$50,2,FALSE),""))</f>
        <v/>
      </c>
      <c r="F8" s="21" t="n"/>
      <c r="G8" s="21" t="n"/>
      <c r="H8" s="21" t="n"/>
      <c r="I8" s="24">
        <f>IF($D8="","",IF($W8="咳消失又は5日治療","特有の咳の消失、又は5日間の適正な抗菌性物質製剤による治療の終了のいずれか（備考参照）",IF($W8="医師判断","日数基準なし（医師の判断による）",IF($AD8=0,"必要な日付が未入力です",TEXT($AD8,"yyyy/m/d")&amp;" まで"))))</f>
        <v/>
      </c>
      <c r="J8" s="24">
        <f>IF($D8="","",IF($W8="咳消失又は5日治療",IF($H8&lt;&gt;"",TEXT($H8+1,"yyyy/m/d")&amp;"（咳の消失日又は抗菌薬治療の終了日の翌日）","咳の消失日又は抗菌薬治療の終了日をH列に記入してください"),IF($W8="医師判断",IF(AND($H8&lt;&gt;"",$Z8&gt;0),"医師の判断による（自事業所目安 "&amp;TEXT($H8+$Z8,"m/d")&amp;" 以降）","医師の判断による"),IF($AD8=0,"",TEXT($AD8+1,"yyyy/m/d")))))</f>
        <v/>
      </c>
      <c r="K8" s="24">
        <f>IF($D8="","",IF($W8="咳消失又は5日治療","要（特有の咳の消失、又は5日間の適正な抗菌薬治療の終了の確認）",IF($W8="医師判断","要（医師の確認を得てください）","任意（日数の目安で判断可。医師の指示があれば優先）")))</f>
        <v/>
      </c>
      <c r="L8" s="23" t="n"/>
      <c r="M8" s="21" t="n"/>
      <c r="N8" s="23" t="n"/>
      <c r="O8" s="21" t="n"/>
      <c r="P8" s="23" t="n"/>
      <c r="Q8" s="23" t="n"/>
      <c r="R8" s="21" t="n"/>
      <c r="W8" s="29">
        <f>IFERROR(VLOOKUP($D8,$A$26:$H$50,7,FALSE),"")</f>
        <v/>
      </c>
      <c r="X8" s="29">
        <f>IFERROR(VLOOKUP($D8,$A$26:$H$50,3,FALSE),0)</f>
        <v/>
      </c>
      <c r="Y8" s="29">
        <f>IF($C8="幼児",IFERROR(VLOOKUP($D8,$A$26:$H$50,5,FALSE),0),IFERROR(VLOOKUP($D8,$A$26:$H$50,4,FALSE),0))</f>
        <v/>
      </c>
      <c r="Z8" s="29">
        <f>IFERROR(VLOOKUP($D8,$A$26:$H$50,6,FALSE),0)</f>
        <v/>
      </c>
      <c r="AA8" s="30">
        <f>IF(OR($F8="",$X8=0),0,$F8+$X8)</f>
        <v/>
      </c>
      <c r="AB8" s="30">
        <f>IF(OR($G8="",$Y8=0),0,$G8+$Y8)</f>
        <v/>
      </c>
      <c r="AC8" s="30">
        <f>IF($H8="",0,IF($W8="症状消失",$H8-1,IF($Z8=0,0,$H8+$Z8)))</f>
        <v/>
      </c>
      <c r="AD8" s="30">
        <f>MAX($AA8,$AB8,$AC8)</f>
        <v/>
      </c>
    </row>
    <row r="9" ht="26" customHeight="1">
      <c r="A9" s="23" t="n"/>
      <c r="B9" s="23" t="n"/>
      <c r="C9" s="23" t="n"/>
      <c r="D9" s="23" t="n"/>
      <c r="E9" s="24">
        <f>IF($D9="","",IFERROR(VLOOKUP($D9,$A$26:$H$50,2,FALSE),""))</f>
        <v/>
      </c>
      <c r="F9" s="21" t="n"/>
      <c r="G9" s="21" t="n"/>
      <c r="H9" s="21" t="n"/>
      <c r="I9" s="24">
        <f>IF($D9="","",IF($W9="咳消失又は5日治療","特有の咳の消失、又は5日間の適正な抗菌性物質製剤による治療の終了のいずれか（備考参照）",IF($W9="医師判断","日数基準なし（医師の判断による）",IF($AD9=0,"必要な日付が未入力です",TEXT($AD9,"yyyy/m/d")&amp;" まで"))))</f>
        <v/>
      </c>
      <c r="J9" s="24">
        <f>IF($D9="","",IF($W9="咳消失又は5日治療",IF($H9&lt;&gt;"",TEXT($H9+1,"yyyy/m/d")&amp;"（咳の消失日又は抗菌薬治療の終了日の翌日）","咳の消失日又は抗菌薬治療の終了日をH列に記入してください"),IF($W9="医師判断",IF(AND($H9&lt;&gt;"",$Z9&gt;0),"医師の判断による（自事業所目安 "&amp;TEXT($H9+$Z9,"m/d")&amp;" 以降）","医師の判断による"),IF($AD9=0,"",TEXT($AD9+1,"yyyy/m/d")))))</f>
        <v/>
      </c>
      <c r="K9" s="24">
        <f>IF($D9="","",IF($W9="咳消失又は5日治療","要（特有の咳の消失、又は5日間の適正な抗菌薬治療の終了の確認）",IF($W9="医師判断","要（医師の確認を得てください）","任意（日数の目安で判断可。医師の指示があれば優先）")))</f>
        <v/>
      </c>
      <c r="L9" s="23" t="n"/>
      <c r="M9" s="21" t="n"/>
      <c r="N9" s="23" t="n"/>
      <c r="O9" s="21" t="n"/>
      <c r="P9" s="23" t="n"/>
      <c r="Q9" s="23" t="n"/>
      <c r="R9" s="21" t="n"/>
      <c r="W9" s="29">
        <f>IFERROR(VLOOKUP($D9,$A$26:$H$50,7,FALSE),"")</f>
        <v/>
      </c>
      <c r="X9" s="29">
        <f>IFERROR(VLOOKUP($D9,$A$26:$H$50,3,FALSE),0)</f>
        <v/>
      </c>
      <c r="Y9" s="29">
        <f>IF($C9="幼児",IFERROR(VLOOKUP($D9,$A$26:$H$50,5,FALSE),0),IFERROR(VLOOKUP($D9,$A$26:$H$50,4,FALSE),0))</f>
        <v/>
      </c>
      <c r="Z9" s="29">
        <f>IFERROR(VLOOKUP($D9,$A$26:$H$50,6,FALSE),0)</f>
        <v/>
      </c>
      <c r="AA9" s="30">
        <f>IF(OR($F9="",$X9=0),0,$F9+$X9)</f>
        <v/>
      </c>
      <c r="AB9" s="30">
        <f>IF(OR($G9="",$Y9=0),0,$G9+$Y9)</f>
        <v/>
      </c>
      <c r="AC9" s="30">
        <f>IF($H9="",0,IF($W9="症状消失",$H9-1,IF($Z9=0,0,$H9+$Z9)))</f>
        <v/>
      </c>
      <c r="AD9" s="30">
        <f>MAX($AA9,$AB9,$AC9)</f>
        <v/>
      </c>
    </row>
    <row r="10" ht="26" customHeight="1">
      <c r="A10" s="23" t="n"/>
      <c r="B10" s="23" t="n"/>
      <c r="C10" s="23" t="n"/>
      <c r="D10" s="23" t="n"/>
      <c r="E10" s="24">
        <f>IF($D10="","",IFERROR(VLOOKUP($D10,$A$26:$H$50,2,FALSE),""))</f>
        <v/>
      </c>
      <c r="F10" s="21" t="n"/>
      <c r="G10" s="21" t="n"/>
      <c r="H10" s="21" t="n"/>
      <c r="I10" s="24">
        <f>IF($D10="","",IF($W10="咳消失又は5日治療","特有の咳の消失、又は5日間の適正な抗菌性物質製剤による治療の終了のいずれか（備考参照）",IF($W10="医師判断","日数基準なし（医師の判断による）",IF($AD10=0,"必要な日付が未入力です",TEXT($AD10,"yyyy/m/d")&amp;" まで"))))</f>
        <v/>
      </c>
      <c r="J10" s="24">
        <f>IF($D10="","",IF($W10="咳消失又は5日治療",IF($H10&lt;&gt;"",TEXT($H10+1,"yyyy/m/d")&amp;"（咳の消失日又は抗菌薬治療の終了日の翌日）","咳の消失日又は抗菌薬治療の終了日をH列に記入してください"),IF($W10="医師判断",IF(AND($H10&lt;&gt;"",$Z10&gt;0),"医師の判断による（自事業所目安 "&amp;TEXT($H10+$Z10,"m/d")&amp;" 以降）","医師の判断による"),IF($AD10=0,"",TEXT($AD10+1,"yyyy/m/d")))))</f>
        <v/>
      </c>
      <c r="K10" s="24">
        <f>IF($D10="","",IF($W10="咳消失又は5日治療","要（特有の咳の消失、又は5日間の適正な抗菌薬治療の終了の確認）",IF($W10="医師判断","要（医師の確認を得てください）","任意（日数の目安で判断可。医師の指示があれば優先）")))</f>
        <v/>
      </c>
      <c r="L10" s="23" t="n"/>
      <c r="M10" s="21" t="n"/>
      <c r="N10" s="23" t="n"/>
      <c r="O10" s="21" t="n"/>
      <c r="P10" s="23" t="n"/>
      <c r="Q10" s="23" t="n"/>
      <c r="R10" s="21" t="n"/>
      <c r="W10" s="29">
        <f>IFERROR(VLOOKUP($D10,$A$26:$H$50,7,FALSE),"")</f>
        <v/>
      </c>
      <c r="X10" s="29">
        <f>IFERROR(VLOOKUP($D10,$A$26:$H$50,3,FALSE),0)</f>
        <v/>
      </c>
      <c r="Y10" s="29">
        <f>IF($C10="幼児",IFERROR(VLOOKUP($D10,$A$26:$H$50,5,FALSE),0),IFERROR(VLOOKUP($D10,$A$26:$H$50,4,FALSE),0))</f>
        <v/>
      </c>
      <c r="Z10" s="29">
        <f>IFERROR(VLOOKUP($D10,$A$26:$H$50,6,FALSE),0)</f>
        <v/>
      </c>
      <c r="AA10" s="30">
        <f>IF(OR($F10="",$X10=0),0,$F10+$X10)</f>
        <v/>
      </c>
      <c r="AB10" s="30">
        <f>IF(OR($G10="",$Y10=0),0,$G10+$Y10)</f>
        <v/>
      </c>
      <c r="AC10" s="30">
        <f>IF($H10="",0,IF($W10="症状消失",$H10-1,IF($Z10=0,0,$H10+$Z10)))</f>
        <v/>
      </c>
      <c r="AD10" s="30">
        <f>MAX($AA10,$AB10,$AC10)</f>
        <v/>
      </c>
    </row>
    <row r="11" ht="26" customHeight="1">
      <c r="A11" s="23" t="n"/>
      <c r="B11" s="23" t="n"/>
      <c r="C11" s="23" t="n"/>
      <c r="D11" s="23" t="n"/>
      <c r="E11" s="24">
        <f>IF($D11="","",IFERROR(VLOOKUP($D11,$A$26:$H$50,2,FALSE),""))</f>
        <v/>
      </c>
      <c r="F11" s="21" t="n"/>
      <c r="G11" s="21" t="n"/>
      <c r="H11" s="21" t="n"/>
      <c r="I11" s="24">
        <f>IF($D11="","",IF($W11="咳消失又は5日治療","特有の咳の消失、又は5日間の適正な抗菌性物質製剤による治療の終了のいずれか（備考参照）",IF($W11="医師判断","日数基準なし（医師の判断による）",IF($AD11=0,"必要な日付が未入力です",TEXT($AD11,"yyyy/m/d")&amp;" まで"))))</f>
        <v/>
      </c>
      <c r="J11" s="24">
        <f>IF($D11="","",IF($W11="咳消失又は5日治療",IF($H11&lt;&gt;"",TEXT($H11+1,"yyyy/m/d")&amp;"（咳の消失日又は抗菌薬治療の終了日の翌日）","咳の消失日又は抗菌薬治療の終了日をH列に記入してください"),IF($W11="医師判断",IF(AND($H11&lt;&gt;"",$Z11&gt;0),"医師の判断による（自事業所目安 "&amp;TEXT($H11+$Z11,"m/d")&amp;" 以降）","医師の判断による"),IF($AD11=0,"",TEXT($AD11+1,"yyyy/m/d")))))</f>
        <v/>
      </c>
      <c r="K11" s="24">
        <f>IF($D11="","",IF($W11="咳消失又は5日治療","要（特有の咳の消失、又は5日間の適正な抗菌薬治療の終了の確認）",IF($W11="医師判断","要（医師の確認を得てください）","任意（日数の目安で判断可。医師の指示があれば優先）")))</f>
        <v/>
      </c>
      <c r="L11" s="23" t="n"/>
      <c r="M11" s="21" t="n"/>
      <c r="N11" s="23" t="n"/>
      <c r="O11" s="21" t="n"/>
      <c r="P11" s="23" t="n"/>
      <c r="Q11" s="23" t="n"/>
      <c r="R11" s="21" t="n"/>
      <c r="W11" s="29">
        <f>IFERROR(VLOOKUP($D11,$A$26:$H$50,7,FALSE),"")</f>
        <v/>
      </c>
      <c r="X11" s="29">
        <f>IFERROR(VLOOKUP($D11,$A$26:$H$50,3,FALSE),0)</f>
        <v/>
      </c>
      <c r="Y11" s="29">
        <f>IF($C11="幼児",IFERROR(VLOOKUP($D11,$A$26:$H$50,5,FALSE),0),IFERROR(VLOOKUP($D11,$A$26:$H$50,4,FALSE),0))</f>
        <v/>
      </c>
      <c r="Z11" s="29">
        <f>IFERROR(VLOOKUP($D11,$A$26:$H$50,6,FALSE),0)</f>
        <v/>
      </c>
      <c r="AA11" s="30">
        <f>IF(OR($F11="",$X11=0),0,$F11+$X11)</f>
        <v/>
      </c>
      <c r="AB11" s="30">
        <f>IF(OR($G11="",$Y11=0),0,$G11+$Y11)</f>
        <v/>
      </c>
      <c r="AC11" s="30">
        <f>IF($H11="",0,IF($W11="症状消失",$H11-1,IF($Z11=0,0,$H11+$Z11)))</f>
        <v/>
      </c>
      <c r="AD11" s="30">
        <f>MAX($AA11,$AB11,$AC11)</f>
        <v/>
      </c>
    </row>
    <row r="12" ht="26" customHeight="1">
      <c r="A12" s="23" t="n"/>
      <c r="B12" s="23" t="n"/>
      <c r="C12" s="23" t="n"/>
      <c r="D12" s="23" t="n"/>
      <c r="E12" s="24">
        <f>IF($D12="","",IFERROR(VLOOKUP($D12,$A$26:$H$50,2,FALSE),""))</f>
        <v/>
      </c>
      <c r="F12" s="21" t="n"/>
      <c r="G12" s="21" t="n"/>
      <c r="H12" s="21" t="n"/>
      <c r="I12" s="24">
        <f>IF($D12="","",IF($W12="咳消失又は5日治療","特有の咳の消失、又は5日間の適正な抗菌性物質製剤による治療の終了のいずれか（備考参照）",IF($W12="医師判断","日数基準なし（医師の判断による）",IF($AD12=0,"必要な日付が未入力です",TEXT($AD12,"yyyy/m/d")&amp;" まで"))))</f>
        <v/>
      </c>
      <c r="J12" s="24">
        <f>IF($D12="","",IF($W12="咳消失又は5日治療",IF($H12&lt;&gt;"",TEXT($H12+1,"yyyy/m/d")&amp;"（咳の消失日又は抗菌薬治療の終了日の翌日）","咳の消失日又は抗菌薬治療の終了日をH列に記入してください"),IF($W12="医師判断",IF(AND($H12&lt;&gt;"",$Z12&gt;0),"医師の判断による（自事業所目安 "&amp;TEXT($H12+$Z12,"m/d")&amp;" 以降）","医師の判断による"),IF($AD12=0,"",TEXT($AD12+1,"yyyy/m/d")))))</f>
        <v/>
      </c>
      <c r="K12" s="24">
        <f>IF($D12="","",IF($W12="咳消失又は5日治療","要（特有の咳の消失、又は5日間の適正な抗菌薬治療の終了の確認）",IF($W12="医師判断","要（医師の確認を得てください）","任意（日数の目安で判断可。医師の指示があれば優先）")))</f>
        <v/>
      </c>
      <c r="L12" s="23" t="n"/>
      <c r="M12" s="21" t="n"/>
      <c r="N12" s="23" t="n"/>
      <c r="O12" s="21" t="n"/>
      <c r="P12" s="23" t="n"/>
      <c r="Q12" s="23" t="n"/>
      <c r="R12" s="21" t="n"/>
      <c r="W12" s="29">
        <f>IFERROR(VLOOKUP($D12,$A$26:$H$50,7,FALSE),"")</f>
        <v/>
      </c>
      <c r="X12" s="29">
        <f>IFERROR(VLOOKUP($D12,$A$26:$H$50,3,FALSE),0)</f>
        <v/>
      </c>
      <c r="Y12" s="29">
        <f>IF($C12="幼児",IFERROR(VLOOKUP($D12,$A$26:$H$50,5,FALSE),0),IFERROR(VLOOKUP($D12,$A$26:$H$50,4,FALSE),0))</f>
        <v/>
      </c>
      <c r="Z12" s="29">
        <f>IFERROR(VLOOKUP($D12,$A$26:$H$50,6,FALSE),0)</f>
        <v/>
      </c>
      <c r="AA12" s="30">
        <f>IF(OR($F12="",$X12=0),0,$F12+$X12)</f>
        <v/>
      </c>
      <c r="AB12" s="30">
        <f>IF(OR($G12="",$Y12=0),0,$G12+$Y12)</f>
        <v/>
      </c>
      <c r="AC12" s="30">
        <f>IF($H12="",0,IF($W12="症状消失",$H12-1,IF($Z12=0,0,$H12+$Z12)))</f>
        <v/>
      </c>
      <c r="AD12" s="30">
        <f>MAX($AA12,$AB12,$AC12)</f>
        <v/>
      </c>
    </row>
    <row r="13" ht="26" customHeight="1">
      <c r="A13" s="23" t="n"/>
      <c r="B13" s="23" t="n"/>
      <c r="C13" s="23" t="n"/>
      <c r="D13" s="23" t="n"/>
      <c r="E13" s="24">
        <f>IF($D13="","",IFERROR(VLOOKUP($D13,$A$26:$H$50,2,FALSE),""))</f>
        <v/>
      </c>
      <c r="F13" s="21" t="n"/>
      <c r="G13" s="21" t="n"/>
      <c r="H13" s="21" t="n"/>
      <c r="I13" s="24">
        <f>IF($D13="","",IF($W13="咳消失又は5日治療","特有の咳の消失、又は5日間の適正な抗菌性物質製剤による治療の終了のいずれか（備考参照）",IF($W13="医師判断","日数基準なし（医師の判断による）",IF($AD13=0,"必要な日付が未入力です",TEXT($AD13,"yyyy/m/d")&amp;" まで"))))</f>
        <v/>
      </c>
      <c r="J13" s="24">
        <f>IF($D13="","",IF($W13="咳消失又は5日治療",IF($H13&lt;&gt;"",TEXT($H13+1,"yyyy/m/d")&amp;"（咳の消失日又は抗菌薬治療の終了日の翌日）","咳の消失日又は抗菌薬治療の終了日をH列に記入してください"),IF($W13="医師判断",IF(AND($H13&lt;&gt;"",$Z13&gt;0),"医師の判断による（自事業所目安 "&amp;TEXT($H13+$Z13,"m/d")&amp;" 以降）","医師の判断による"),IF($AD13=0,"",TEXT($AD13+1,"yyyy/m/d")))))</f>
        <v/>
      </c>
      <c r="K13" s="24">
        <f>IF($D13="","",IF($W13="咳消失又は5日治療","要（特有の咳の消失、又は5日間の適正な抗菌薬治療の終了の確認）",IF($W13="医師判断","要（医師の確認を得てください）","任意（日数の目安で判断可。医師の指示があれば優先）")))</f>
        <v/>
      </c>
      <c r="L13" s="23" t="n"/>
      <c r="M13" s="21" t="n"/>
      <c r="N13" s="23" t="n"/>
      <c r="O13" s="21" t="n"/>
      <c r="P13" s="23" t="n"/>
      <c r="Q13" s="23" t="n"/>
      <c r="R13" s="21" t="n"/>
      <c r="W13" s="29">
        <f>IFERROR(VLOOKUP($D13,$A$26:$H$50,7,FALSE),"")</f>
        <v/>
      </c>
      <c r="X13" s="29">
        <f>IFERROR(VLOOKUP($D13,$A$26:$H$50,3,FALSE),0)</f>
        <v/>
      </c>
      <c r="Y13" s="29">
        <f>IF($C13="幼児",IFERROR(VLOOKUP($D13,$A$26:$H$50,5,FALSE),0),IFERROR(VLOOKUP($D13,$A$26:$H$50,4,FALSE),0))</f>
        <v/>
      </c>
      <c r="Z13" s="29">
        <f>IFERROR(VLOOKUP($D13,$A$26:$H$50,6,FALSE),0)</f>
        <v/>
      </c>
      <c r="AA13" s="30">
        <f>IF(OR($F13="",$X13=0),0,$F13+$X13)</f>
        <v/>
      </c>
      <c r="AB13" s="30">
        <f>IF(OR($G13="",$Y13=0),0,$G13+$Y13)</f>
        <v/>
      </c>
      <c r="AC13" s="30">
        <f>IF($H13="",0,IF($W13="症状消失",$H13-1,IF($Z13=0,0,$H13+$Z13)))</f>
        <v/>
      </c>
      <c r="AD13" s="30">
        <f>MAX($AA13,$AB13,$AC13)</f>
        <v/>
      </c>
    </row>
    <row r="14" ht="26" customHeight="1">
      <c r="A14" s="23" t="n"/>
      <c r="B14" s="23" t="n"/>
      <c r="C14" s="23" t="n"/>
      <c r="D14" s="23" t="n"/>
      <c r="E14" s="24">
        <f>IF($D14="","",IFERROR(VLOOKUP($D14,$A$26:$H$50,2,FALSE),""))</f>
        <v/>
      </c>
      <c r="F14" s="21" t="n"/>
      <c r="G14" s="21" t="n"/>
      <c r="H14" s="21" t="n"/>
      <c r="I14" s="24">
        <f>IF($D14="","",IF($W14="咳消失又は5日治療","特有の咳の消失、又は5日間の適正な抗菌性物質製剤による治療の終了のいずれか（備考参照）",IF($W14="医師判断","日数基準なし（医師の判断による）",IF($AD14=0,"必要な日付が未入力です",TEXT($AD14,"yyyy/m/d")&amp;" まで"))))</f>
        <v/>
      </c>
      <c r="J14" s="24">
        <f>IF($D14="","",IF($W14="咳消失又は5日治療",IF($H14&lt;&gt;"",TEXT($H14+1,"yyyy/m/d")&amp;"（咳の消失日又は抗菌薬治療の終了日の翌日）","咳の消失日又は抗菌薬治療の終了日をH列に記入してください"),IF($W14="医師判断",IF(AND($H14&lt;&gt;"",$Z14&gt;0),"医師の判断による（自事業所目安 "&amp;TEXT($H14+$Z14,"m/d")&amp;" 以降）","医師の判断による"),IF($AD14=0,"",TEXT($AD14+1,"yyyy/m/d")))))</f>
        <v/>
      </c>
      <c r="K14" s="24">
        <f>IF($D14="","",IF($W14="咳消失又は5日治療","要（特有の咳の消失、又は5日間の適正な抗菌薬治療の終了の確認）",IF($W14="医師判断","要（医師の確認を得てください）","任意（日数の目安で判断可。医師の指示があれば優先）")))</f>
        <v/>
      </c>
      <c r="L14" s="23" t="n"/>
      <c r="M14" s="21" t="n"/>
      <c r="N14" s="23" t="n"/>
      <c r="O14" s="21" t="n"/>
      <c r="P14" s="23" t="n"/>
      <c r="Q14" s="23" t="n"/>
      <c r="R14" s="21" t="n"/>
      <c r="W14" s="29">
        <f>IFERROR(VLOOKUP($D14,$A$26:$H$50,7,FALSE),"")</f>
        <v/>
      </c>
      <c r="X14" s="29">
        <f>IFERROR(VLOOKUP($D14,$A$26:$H$50,3,FALSE),0)</f>
        <v/>
      </c>
      <c r="Y14" s="29">
        <f>IF($C14="幼児",IFERROR(VLOOKUP($D14,$A$26:$H$50,5,FALSE),0),IFERROR(VLOOKUP($D14,$A$26:$H$50,4,FALSE),0))</f>
        <v/>
      </c>
      <c r="Z14" s="29">
        <f>IFERROR(VLOOKUP($D14,$A$26:$H$50,6,FALSE),0)</f>
        <v/>
      </c>
      <c r="AA14" s="30">
        <f>IF(OR($F14="",$X14=0),0,$F14+$X14)</f>
        <v/>
      </c>
      <c r="AB14" s="30">
        <f>IF(OR($G14="",$Y14=0),0,$G14+$Y14)</f>
        <v/>
      </c>
      <c r="AC14" s="30">
        <f>IF($H14="",0,IF($W14="症状消失",$H14-1,IF($Z14=0,0,$H14+$Z14)))</f>
        <v/>
      </c>
      <c r="AD14" s="30">
        <f>MAX($AA14,$AB14,$AC14)</f>
        <v/>
      </c>
    </row>
    <row r="15" ht="26" customHeight="1">
      <c r="A15" s="23" t="n"/>
      <c r="B15" s="23" t="n"/>
      <c r="C15" s="23" t="n"/>
      <c r="D15" s="23" t="n"/>
      <c r="E15" s="24">
        <f>IF($D15="","",IFERROR(VLOOKUP($D15,$A$26:$H$50,2,FALSE),""))</f>
        <v/>
      </c>
      <c r="F15" s="21" t="n"/>
      <c r="G15" s="21" t="n"/>
      <c r="H15" s="21" t="n"/>
      <c r="I15" s="24">
        <f>IF($D15="","",IF($W15="咳消失又は5日治療","特有の咳の消失、又は5日間の適正な抗菌性物質製剤による治療の終了のいずれか（備考参照）",IF($W15="医師判断","日数基準なし（医師の判断による）",IF($AD15=0,"必要な日付が未入力です",TEXT($AD15,"yyyy/m/d")&amp;" まで"))))</f>
        <v/>
      </c>
      <c r="J15" s="24">
        <f>IF($D15="","",IF($W15="咳消失又は5日治療",IF($H15&lt;&gt;"",TEXT($H15+1,"yyyy/m/d")&amp;"（咳の消失日又は抗菌薬治療の終了日の翌日）","咳の消失日又は抗菌薬治療の終了日をH列に記入してください"),IF($W15="医師判断",IF(AND($H15&lt;&gt;"",$Z15&gt;0),"医師の判断による（自事業所目安 "&amp;TEXT($H15+$Z15,"m/d")&amp;" 以降）","医師の判断による"),IF($AD15=0,"",TEXT($AD15+1,"yyyy/m/d")))))</f>
        <v/>
      </c>
      <c r="K15" s="24">
        <f>IF($D15="","",IF($W15="咳消失又は5日治療","要（特有の咳の消失、又は5日間の適正な抗菌薬治療の終了の確認）",IF($W15="医師判断","要（医師の確認を得てください）","任意（日数の目安で判断可。医師の指示があれば優先）")))</f>
        <v/>
      </c>
      <c r="L15" s="23" t="n"/>
      <c r="M15" s="21" t="n"/>
      <c r="N15" s="23" t="n"/>
      <c r="O15" s="21" t="n"/>
      <c r="P15" s="23" t="n"/>
      <c r="Q15" s="23" t="n"/>
      <c r="R15" s="21" t="n"/>
      <c r="W15" s="29">
        <f>IFERROR(VLOOKUP($D15,$A$26:$H$50,7,FALSE),"")</f>
        <v/>
      </c>
      <c r="X15" s="29">
        <f>IFERROR(VLOOKUP($D15,$A$26:$H$50,3,FALSE),0)</f>
        <v/>
      </c>
      <c r="Y15" s="29">
        <f>IF($C15="幼児",IFERROR(VLOOKUP($D15,$A$26:$H$50,5,FALSE),0),IFERROR(VLOOKUP($D15,$A$26:$H$50,4,FALSE),0))</f>
        <v/>
      </c>
      <c r="Z15" s="29">
        <f>IFERROR(VLOOKUP($D15,$A$26:$H$50,6,FALSE),0)</f>
        <v/>
      </c>
      <c r="AA15" s="30">
        <f>IF(OR($F15="",$X15=0),0,$F15+$X15)</f>
        <v/>
      </c>
      <c r="AB15" s="30">
        <f>IF(OR($G15="",$Y15=0),0,$G15+$Y15)</f>
        <v/>
      </c>
      <c r="AC15" s="30">
        <f>IF($H15="",0,IF($W15="症状消失",$H15-1,IF($Z15=0,0,$H15+$Z15)))</f>
        <v/>
      </c>
      <c r="AD15" s="30">
        <f>MAX($AA15,$AB15,$AC15)</f>
        <v/>
      </c>
    </row>
    <row r="16" ht="26" customHeight="1">
      <c r="A16" s="23" t="n"/>
      <c r="B16" s="23" t="n"/>
      <c r="C16" s="23" t="n"/>
      <c r="D16" s="23" t="n"/>
      <c r="E16" s="24">
        <f>IF($D16="","",IFERROR(VLOOKUP($D16,$A$26:$H$50,2,FALSE),""))</f>
        <v/>
      </c>
      <c r="F16" s="21" t="n"/>
      <c r="G16" s="21" t="n"/>
      <c r="H16" s="21" t="n"/>
      <c r="I16" s="24">
        <f>IF($D16="","",IF($W16="咳消失又は5日治療","特有の咳の消失、又は5日間の適正な抗菌性物質製剤による治療の終了のいずれか（備考参照）",IF($W16="医師判断","日数基準なし（医師の判断による）",IF($AD16=0,"必要な日付が未入力です",TEXT($AD16,"yyyy/m/d")&amp;" まで"))))</f>
        <v/>
      </c>
      <c r="J16" s="24">
        <f>IF($D16="","",IF($W16="咳消失又は5日治療",IF($H16&lt;&gt;"",TEXT($H16+1,"yyyy/m/d")&amp;"（咳の消失日又は抗菌薬治療の終了日の翌日）","咳の消失日又は抗菌薬治療の終了日をH列に記入してください"),IF($W16="医師判断",IF(AND($H16&lt;&gt;"",$Z16&gt;0),"医師の判断による（自事業所目安 "&amp;TEXT($H16+$Z16,"m/d")&amp;" 以降）","医師の判断による"),IF($AD16=0,"",TEXT($AD16+1,"yyyy/m/d")))))</f>
        <v/>
      </c>
      <c r="K16" s="24">
        <f>IF($D16="","",IF($W16="咳消失又は5日治療","要（特有の咳の消失、又は5日間の適正な抗菌薬治療の終了の確認）",IF($W16="医師判断","要（医師の確認を得てください）","任意（日数の目安で判断可。医師の指示があれば優先）")))</f>
        <v/>
      </c>
      <c r="L16" s="23" t="n"/>
      <c r="M16" s="21" t="n"/>
      <c r="N16" s="23" t="n"/>
      <c r="O16" s="21" t="n"/>
      <c r="P16" s="23" t="n"/>
      <c r="Q16" s="23" t="n"/>
      <c r="R16" s="21" t="n"/>
      <c r="W16" s="29">
        <f>IFERROR(VLOOKUP($D16,$A$26:$H$50,7,FALSE),"")</f>
        <v/>
      </c>
      <c r="X16" s="29">
        <f>IFERROR(VLOOKUP($D16,$A$26:$H$50,3,FALSE),0)</f>
        <v/>
      </c>
      <c r="Y16" s="29">
        <f>IF($C16="幼児",IFERROR(VLOOKUP($D16,$A$26:$H$50,5,FALSE),0),IFERROR(VLOOKUP($D16,$A$26:$H$50,4,FALSE),0))</f>
        <v/>
      </c>
      <c r="Z16" s="29">
        <f>IFERROR(VLOOKUP($D16,$A$26:$H$50,6,FALSE),0)</f>
        <v/>
      </c>
      <c r="AA16" s="30">
        <f>IF(OR($F16="",$X16=0),0,$F16+$X16)</f>
        <v/>
      </c>
      <c r="AB16" s="30">
        <f>IF(OR($G16="",$Y16=0),0,$G16+$Y16)</f>
        <v/>
      </c>
      <c r="AC16" s="30">
        <f>IF($H16="",0,IF($W16="症状消失",$H16-1,IF($Z16=0,0,$H16+$Z16)))</f>
        <v/>
      </c>
      <c r="AD16" s="30">
        <f>MAX($AA16,$AB16,$AC16)</f>
        <v/>
      </c>
    </row>
    <row r="17" ht="26" customHeight="1">
      <c r="A17" s="23" t="n"/>
      <c r="B17" s="23" t="n"/>
      <c r="C17" s="23" t="n"/>
      <c r="D17" s="23" t="n"/>
      <c r="E17" s="24">
        <f>IF($D17="","",IFERROR(VLOOKUP($D17,$A$26:$H$50,2,FALSE),""))</f>
        <v/>
      </c>
      <c r="F17" s="21" t="n"/>
      <c r="G17" s="21" t="n"/>
      <c r="H17" s="21" t="n"/>
      <c r="I17" s="24">
        <f>IF($D17="","",IF($W17="咳消失又は5日治療","特有の咳の消失、又は5日間の適正な抗菌性物質製剤による治療の終了のいずれか（備考参照）",IF($W17="医師判断","日数基準なし（医師の判断による）",IF($AD17=0,"必要な日付が未入力です",TEXT($AD17,"yyyy/m/d")&amp;" まで"))))</f>
        <v/>
      </c>
      <c r="J17" s="24">
        <f>IF($D17="","",IF($W17="咳消失又は5日治療",IF($H17&lt;&gt;"",TEXT($H17+1,"yyyy/m/d")&amp;"（咳の消失日又は抗菌薬治療の終了日の翌日）","咳の消失日又は抗菌薬治療の終了日をH列に記入してください"),IF($W17="医師判断",IF(AND($H17&lt;&gt;"",$Z17&gt;0),"医師の判断による（自事業所目安 "&amp;TEXT($H17+$Z17,"m/d")&amp;" 以降）","医師の判断による"),IF($AD17=0,"",TEXT($AD17+1,"yyyy/m/d")))))</f>
        <v/>
      </c>
      <c r="K17" s="24">
        <f>IF($D17="","",IF($W17="咳消失又は5日治療","要（特有の咳の消失、又は5日間の適正な抗菌薬治療の終了の確認）",IF($W17="医師判断","要（医師の確認を得てください）","任意（日数の目安で判断可。医師の指示があれば優先）")))</f>
        <v/>
      </c>
      <c r="L17" s="23" t="n"/>
      <c r="M17" s="21" t="n"/>
      <c r="N17" s="23" t="n"/>
      <c r="O17" s="21" t="n"/>
      <c r="P17" s="23" t="n"/>
      <c r="Q17" s="23" t="n"/>
      <c r="R17" s="21" t="n"/>
      <c r="W17" s="29">
        <f>IFERROR(VLOOKUP($D17,$A$26:$H$50,7,FALSE),"")</f>
        <v/>
      </c>
      <c r="X17" s="29">
        <f>IFERROR(VLOOKUP($D17,$A$26:$H$50,3,FALSE),0)</f>
        <v/>
      </c>
      <c r="Y17" s="29">
        <f>IF($C17="幼児",IFERROR(VLOOKUP($D17,$A$26:$H$50,5,FALSE),0),IFERROR(VLOOKUP($D17,$A$26:$H$50,4,FALSE),0))</f>
        <v/>
      </c>
      <c r="Z17" s="29">
        <f>IFERROR(VLOOKUP($D17,$A$26:$H$50,6,FALSE),0)</f>
        <v/>
      </c>
      <c r="AA17" s="30">
        <f>IF(OR($F17="",$X17=0),0,$F17+$X17)</f>
        <v/>
      </c>
      <c r="AB17" s="30">
        <f>IF(OR($G17="",$Y17=0),0,$G17+$Y17)</f>
        <v/>
      </c>
      <c r="AC17" s="30">
        <f>IF($H17="",0,IF($W17="症状消失",$H17-1,IF($Z17=0,0,$H17+$Z17)))</f>
        <v/>
      </c>
      <c r="AD17" s="30">
        <f>MAX($AA17,$AB17,$AC17)</f>
        <v/>
      </c>
    </row>
    <row r="18" ht="26" customHeight="1">
      <c r="A18" s="23" t="n"/>
      <c r="B18" s="23" t="n"/>
      <c r="C18" s="23" t="n"/>
      <c r="D18" s="23" t="n"/>
      <c r="E18" s="24">
        <f>IF($D18="","",IFERROR(VLOOKUP($D18,$A$26:$H$50,2,FALSE),""))</f>
        <v/>
      </c>
      <c r="F18" s="21" t="n"/>
      <c r="G18" s="21" t="n"/>
      <c r="H18" s="21" t="n"/>
      <c r="I18" s="24">
        <f>IF($D18="","",IF($W18="咳消失又は5日治療","特有の咳の消失、又は5日間の適正な抗菌性物質製剤による治療の終了のいずれか（備考参照）",IF($W18="医師判断","日数基準なし（医師の判断による）",IF($AD18=0,"必要な日付が未入力です",TEXT($AD18,"yyyy/m/d")&amp;" まで"))))</f>
        <v/>
      </c>
      <c r="J18" s="24">
        <f>IF($D18="","",IF($W18="咳消失又は5日治療",IF($H18&lt;&gt;"",TEXT($H18+1,"yyyy/m/d")&amp;"（咳の消失日又は抗菌薬治療の終了日の翌日）","咳の消失日又は抗菌薬治療の終了日をH列に記入してください"),IF($W18="医師判断",IF(AND($H18&lt;&gt;"",$Z18&gt;0),"医師の判断による（自事業所目安 "&amp;TEXT($H18+$Z18,"m/d")&amp;" 以降）","医師の判断による"),IF($AD18=0,"",TEXT($AD18+1,"yyyy/m/d")))))</f>
        <v/>
      </c>
      <c r="K18" s="24">
        <f>IF($D18="","",IF($W18="咳消失又は5日治療","要（特有の咳の消失、又は5日間の適正な抗菌薬治療の終了の確認）",IF($W18="医師判断","要（医師の確認を得てください）","任意（日数の目安で判断可。医師の指示があれば優先）")))</f>
        <v/>
      </c>
      <c r="L18" s="23" t="n"/>
      <c r="M18" s="21" t="n"/>
      <c r="N18" s="23" t="n"/>
      <c r="O18" s="21" t="n"/>
      <c r="P18" s="23" t="n"/>
      <c r="Q18" s="23" t="n"/>
      <c r="R18" s="21" t="n"/>
      <c r="W18" s="29">
        <f>IFERROR(VLOOKUP($D18,$A$26:$H$50,7,FALSE),"")</f>
        <v/>
      </c>
      <c r="X18" s="29">
        <f>IFERROR(VLOOKUP($D18,$A$26:$H$50,3,FALSE),0)</f>
        <v/>
      </c>
      <c r="Y18" s="29">
        <f>IF($C18="幼児",IFERROR(VLOOKUP($D18,$A$26:$H$50,5,FALSE),0),IFERROR(VLOOKUP($D18,$A$26:$H$50,4,FALSE),0))</f>
        <v/>
      </c>
      <c r="Z18" s="29">
        <f>IFERROR(VLOOKUP($D18,$A$26:$H$50,6,FALSE),0)</f>
        <v/>
      </c>
      <c r="AA18" s="30">
        <f>IF(OR($F18="",$X18=0),0,$F18+$X18)</f>
        <v/>
      </c>
      <c r="AB18" s="30">
        <f>IF(OR($G18="",$Y18=0),0,$G18+$Y18)</f>
        <v/>
      </c>
      <c r="AC18" s="30">
        <f>IF($H18="",0,IF($W18="症状消失",$H18-1,IF($Z18=0,0,$H18+$Z18)))</f>
        <v/>
      </c>
      <c r="AD18" s="30">
        <f>MAX($AA18,$AB18,$AC18)</f>
        <v/>
      </c>
    </row>
    <row r="19"/>
    <row r="20"/>
    <row r="21" ht="18" customHeight="1">
      <c r="A21" s="8" t="inlineStr">
        <is>
          <t>■ 判定の基礎表（学校保健安全法施行規則 第18条・第19条／昭和33年文部省令第18号）</t>
        </is>
      </c>
    </row>
    <row r="22">
      <c r="A22" s="14" t="inlineStr">
        <is>
          <t>この表は、児発・放デイが「自事業所の利用再開の目安」として学校保健安全法施行規則第19条を準用するために整理したものです。行の追加・自事業所基準の変更は自由ですが、疾患名は上の表のプルダウンの元になっているため、名称を変えたらプルダウンの範囲も確認してください。
判定方式は「日数」「症状消失」「医師判断」「咳消失又は5日治療」の4種類です。百日咳は施行規則第19条第二号ロが「特有の咳が消失するまで又は5日間の適正な抗菌性物質製剤による治療が終了するまで」と定めているため、後段には日数の基準があります。</t>
        </is>
      </c>
    </row>
    <row r="23"/>
    <row r="24"/>
    <row r="25" ht="42" customHeight="1">
      <c r="A25" s="9" t="inlineStr">
        <is>
          <t>疾患名</t>
        </is>
      </c>
      <c r="B25" s="9" t="inlineStr">
        <is>
          <t>種別</t>
        </is>
      </c>
      <c r="C25" s="9" t="inlineStr">
        <is>
          <t>発症後日数</t>
        </is>
      </c>
      <c r="D25" s="9" t="inlineStr">
        <is>
          <t>解熱後日数(幼児以外)</t>
        </is>
      </c>
      <c r="E25" s="9" t="inlineStr">
        <is>
          <t>解熱後日数(幼児)</t>
        </is>
      </c>
      <c r="F25" s="9" t="inlineStr">
        <is>
          <t>軽快後日数／自事業所目安</t>
        </is>
      </c>
      <c r="G25" s="9" t="inlineStr">
        <is>
          <t>判定方式</t>
        </is>
      </c>
      <c r="H25" s="9" t="inlineStr">
        <is>
          <t>備考（施行規則第19条の文言）</t>
        </is>
      </c>
    </row>
    <row r="26" ht="22" customHeight="1">
      <c r="A26" s="31" t="inlineStr">
        <is>
          <t>インフルエンザ（特定鳥インフルエンザ等を除く）</t>
        </is>
      </c>
      <c r="B26" s="31" t="inlineStr">
        <is>
          <t>第二種</t>
        </is>
      </c>
      <c r="C26" s="32" t="n">
        <v>5</v>
      </c>
      <c r="D26" s="32" t="n">
        <v>2</v>
      </c>
      <c r="E26" s="32" t="n">
        <v>3</v>
      </c>
      <c r="F26" s="32" t="n">
        <v>0</v>
      </c>
      <c r="G26" s="32" t="inlineStr">
        <is>
          <t>日数</t>
        </is>
      </c>
      <c r="H26" s="31" t="inlineStr">
        <is>
          <t>発症した後5日を経過し、かつ、解熱した後2日（幼児にあっては3日）を経過するまで</t>
        </is>
      </c>
      <c r="I26" s="18" t="n"/>
      <c r="J26" s="18" t="n"/>
      <c r="K26" s="18" t="n"/>
      <c r="L26" s="18" t="n"/>
      <c r="M26" s="18" t="n"/>
      <c r="N26" s="18" t="n"/>
      <c r="O26" s="18" t="n"/>
      <c r="P26" s="18" t="n"/>
      <c r="Q26" s="18" t="n"/>
      <c r="R26" s="11" t="n"/>
    </row>
    <row r="27" ht="22" customHeight="1">
      <c r="A27" s="31" t="inlineStr">
        <is>
          <t>新型コロナウイルス感染症</t>
        </is>
      </c>
      <c r="B27" s="31" t="inlineStr">
        <is>
          <t>第二種</t>
        </is>
      </c>
      <c r="C27" s="32" t="n">
        <v>5</v>
      </c>
      <c r="D27" s="32" t="n">
        <v>0</v>
      </c>
      <c r="E27" s="32" t="n">
        <v>0</v>
      </c>
      <c r="F27" s="32" t="n">
        <v>1</v>
      </c>
      <c r="G27" s="32" t="inlineStr">
        <is>
          <t>日数</t>
        </is>
      </c>
      <c r="H27" s="31" t="inlineStr">
        <is>
          <t>発症した後5日を経過し、かつ、症状が軽快した後1日を経過するまで（軽快日を「症状軽快日」欄に記入）</t>
        </is>
      </c>
      <c r="I27" s="18" t="n"/>
      <c r="J27" s="18" t="n"/>
      <c r="K27" s="18" t="n"/>
      <c r="L27" s="18" t="n"/>
      <c r="M27" s="18" t="n"/>
      <c r="N27" s="18" t="n"/>
      <c r="O27" s="18" t="n"/>
      <c r="P27" s="18" t="n"/>
      <c r="Q27" s="18" t="n"/>
      <c r="R27" s="11" t="n"/>
    </row>
    <row r="28" ht="22" customHeight="1">
      <c r="A28" s="31" t="inlineStr">
        <is>
          <t>百日咳</t>
        </is>
      </c>
      <c r="B28" s="31" t="inlineStr">
        <is>
          <t>第二種</t>
        </is>
      </c>
      <c r="C28" s="32" t="n">
        <v>0</v>
      </c>
      <c r="D28" s="32" t="n">
        <v>0</v>
      </c>
      <c r="E28" s="32" t="n">
        <v>0</v>
      </c>
      <c r="F28" s="32" t="n">
        <v>0</v>
      </c>
      <c r="G28" s="32" t="inlineStr">
        <is>
          <t>咳消失又は5日治療</t>
        </is>
      </c>
      <c r="H28" s="31" t="inlineStr">
        <is>
          <t>特有の咳が消失するまで、または5日間の適正な抗菌性物質製剤による治療が終了するまで</t>
        </is>
      </c>
      <c r="I28" s="18" t="n"/>
      <c r="J28" s="18" t="n"/>
      <c r="K28" s="18" t="n"/>
      <c r="L28" s="18" t="n"/>
      <c r="M28" s="18" t="n"/>
      <c r="N28" s="18" t="n"/>
      <c r="O28" s="18" t="n"/>
      <c r="P28" s="18" t="n"/>
      <c r="Q28" s="18" t="n"/>
      <c r="R28" s="11" t="n"/>
    </row>
    <row r="29" ht="22" customHeight="1">
      <c r="A29" s="31" t="inlineStr">
        <is>
          <t>麻しん</t>
        </is>
      </c>
      <c r="B29" s="31" t="inlineStr">
        <is>
          <t>第二種</t>
        </is>
      </c>
      <c r="C29" s="32" t="n">
        <v>0</v>
      </c>
      <c r="D29" s="32" t="n">
        <v>3</v>
      </c>
      <c r="E29" s="32" t="n">
        <v>3</v>
      </c>
      <c r="F29" s="32" t="n">
        <v>0</v>
      </c>
      <c r="G29" s="32" t="inlineStr">
        <is>
          <t>日数</t>
        </is>
      </c>
      <c r="H29" s="31" t="inlineStr">
        <is>
          <t>解熱した後3日を経過するまで</t>
        </is>
      </c>
      <c r="I29" s="18" t="n"/>
      <c r="J29" s="18" t="n"/>
      <c r="K29" s="18" t="n"/>
      <c r="L29" s="18" t="n"/>
      <c r="M29" s="18" t="n"/>
      <c r="N29" s="18" t="n"/>
      <c r="O29" s="18" t="n"/>
      <c r="P29" s="18" t="n"/>
      <c r="Q29" s="18" t="n"/>
      <c r="R29" s="11" t="n"/>
    </row>
    <row r="30" ht="22" customHeight="1">
      <c r="A30" s="31" t="inlineStr">
        <is>
          <t>流行性耳下腺炎</t>
        </is>
      </c>
      <c r="B30" s="31" t="inlineStr">
        <is>
          <t>第二種</t>
        </is>
      </c>
      <c r="C30" s="32" t="n">
        <v>5</v>
      </c>
      <c r="D30" s="32" t="n">
        <v>0</v>
      </c>
      <c r="E30" s="32" t="n">
        <v>0</v>
      </c>
      <c r="F30" s="32" t="n">
        <v>0</v>
      </c>
      <c r="G30" s="32" t="inlineStr">
        <is>
          <t>日数</t>
        </is>
      </c>
      <c r="H30" s="31" t="inlineStr">
        <is>
          <t>耳下腺等の腫脹が発現した後5日を経過し、かつ、全身状態が良好になるまで（腫脹発現日を「発症日」欄に記入。全身状態は別途確認）</t>
        </is>
      </c>
      <c r="I30" s="18" t="n"/>
      <c r="J30" s="18" t="n"/>
      <c r="K30" s="18" t="n"/>
      <c r="L30" s="18" t="n"/>
      <c r="M30" s="18" t="n"/>
      <c r="N30" s="18" t="n"/>
      <c r="O30" s="18" t="n"/>
      <c r="P30" s="18" t="n"/>
      <c r="Q30" s="18" t="n"/>
      <c r="R30" s="11" t="n"/>
    </row>
    <row r="31" ht="22" customHeight="1">
      <c r="A31" s="31" t="inlineStr">
        <is>
          <t>風しん</t>
        </is>
      </c>
      <c r="B31" s="31" t="inlineStr">
        <is>
          <t>第二種</t>
        </is>
      </c>
      <c r="C31" s="32" t="n">
        <v>0</v>
      </c>
      <c r="D31" s="32" t="n">
        <v>0</v>
      </c>
      <c r="E31" s="32" t="n">
        <v>0</v>
      </c>
      <c r="F31" s="32" t="n">
        <v>0</v>
      </c>
      <c r="G31" s="32" t="inlineStr">
        <is>
          <t>症状消失</t>
        </is>
      </c>
      <c r="H31" s="31" t="inlineStr">
        <is>
          <t>発しんが消失するまで（消失日を「症状軽快日・発しん消失日」欄に記入）</t>
        </is>
      </c>
      <c r="I31" s="18" t="n"/>
      <c r="J31" s="18" t="n"/>
      <c r="K31" s="18" t="n"/>
      <c r="L31" s="18" t="n"/>
      <c r="M31" s="18" t="n"/>
      <c r="N31" s="18" t="n"/>
      <c r="O31" s="18" t="n"/>
      <c r="P31" s="18" t="n"/>
      <c r="Q31" s="18" t="n"/>
      <c r="R31" s="11" t="n"/>
    </row>
    <row r="32" ht="22" customHeight="1">
      <c r="A32" s="31" t="inlineStr">
        <is>
          <t>水痘</t>
        </is>
      </c>
      <c r="B32" s="31" t="inlineStr">
        <is>
          <t>第二種</t>
        </is>
      </c>
      <c r="C32" s="32" t="n">
        <v>0</v>
      </c>
      <c r="D32" s="32" t="n">
        <v>0</v>
      </c>
      <c r="E32" s="32" t="n">
        <v>0</v>
      </c>
      <c r="F32" s="32" t="n">
        <v>0</v>
      </c>
      <c r="G32" s="32" t="inlineStr">
        <is>
          <t>症状消失</t>
        </is>
      </c>
      <c r="H32" s="31" t="inlineStr">
        <is>
          <t>すべての発しんが痂皮化するまで（痂皮化した日を記入）</t>
        </is>
      </c>
      <c r="I32" s="18" t="n"/>
      <c r="J32" s="18" t="n"/>
      <c r="K32" s="18" t="n"/>
      <c r="L32" s="18" t="n"/>
      <c r="M32" s="18" t="n"/>
      <c r="N32" s="18" t="n"/>
      <c r="O32" s="18" t="n"/>
      <c r="P32" s="18" t="n"/>
      <c r="Q32" s="18" t="n"/>
      <c r="R32" s="11" t="n"/>
    </row>
    <row r="33" ht="22" customHeight="1">
      <c r="A33" s="31" t="inlineStr">
        <is>
          <t>咽頭結膜熱</t>
        </is>
      </c>
      <c r="B33" s="31" t="inlineStr">
        <is>
          <t>第二種</t>
        </is>
      </c>
      <c r="C33" s="32" t="n">
        <v>0</v>
      </c>
      <c r="D33" s="32" t="n">
        <v>0</v>
      </c>
      <c r="E33" s="32" t="n">
        <v>0</v>
      </c>
      <c r="F33" s="32" t="n">
        <v>2</v>
      </c>
      <c r="G33" s="32" t="inlineStr">
        <is>
          <t>日数</t>
        </is>
      </c>
      <c r="H33" s="31" t="inlineStr">
        <is>
          <t>主要症状が消退した後2日を経過するまで（消退日を「症状軽快日」欄に記入）</t>
        </is>
      </c>
      <c r="I33" s="18" t="n"/>
      <c r="J33" s="18" t="n"/>
      <c r="K33" s="18" t="n"/>
      <c r="L33" s="18" t="n"/>
      <c r="M33" s="18" t="n"/>
      <c r="N33" s="18" t="n"/>
      <c r="O33" s="18" t="n"/>
      <c r="P33" s="18" t="n"/>
      <c r="Q33" s="18" t="n"/>
      <c r="R33" s="11" t="n"/>
    </row>
    <row r="34" ht="22" customHeight="1">
      <c r="A34" s="31" t="inlineStr">
        <is>
          <t>結核</t>
        </is>
      </c>
      <c r="B34" s="31" t="inlineStr">
        <is>
          <t>第二種</t>
        </is>
      </c>
      <c r="C34" s="32" t="n">
        <v>0</v>
      </c>
      <c r="D34" s="32" t="n">
        <v>0</v>
      </c>
      <c r="E34" s="32" t="n">
        <v>0</v>
      </c>
      <c r="F34" s="32" t="n">
        <v>0</v>
      </c>
      <c r="G34" s="32" t="inlineStr">
        <is>
          <t>医師判断</t>
        </is>
      </c>
      <c r="H34" s="31" t="inlineStr">
        <is>
          <t>病状により学校医その他の医師において感染のおそれがないと認めるまで</t>
        </is>
      </c>
      <c r="I34" s="18" t="n"/>
      <c r="J34" s="18" t="n"/>
      <c r="K34" s="18" t="n"/>
      <c r="L34" s="18" t="n"/>
      <c r="M34" s="18" t="n"/>
      <c r="N34" s="18" t="n"/>
      <c r="O34" s="18" t="n"/>
      <c r="P34" s="18" t="n"/>
      <c r="Q34" s="18" t="n"/>
      <c r="R34" s="11" t="n"/>
    </row>
    <row r="35" ht="22" customHeight="1">
      <c r="A35" s="31" t="inlineStr">
        <is>
          <t>髄膜炎菌性髄膜炎</t>
        </is>
      </c>
      <c r="B35" s="31" t="inlineStr">
        <is>
          <t>第二種</t>
        </is>
      </c>
      <c r="C35" s="32" t="n">
        <v>0</v>
      </c>
      <c r="D35" s="32" t="n">
        <v>0</v>
      </c>
      <c r="E35" s="32" t="n">
        <v>0</v>
      </c>
      <c r="F35" s="32" t="n">
        <v>0</v>
      </c>
      <c r="G35" s="32" t="inlineStr">
        <is>
          <t>医師判断</t>
        </is>
      </c>
      <c r="H35" s="31" t="inlineStr">
        <is>
          <t>同上</t>
        </is>
      </c>
      <c r="I35" s="18" t="n"/>
      <c r="J35" s="18" t="n"/>
      <c r="K35" s="18" t="n"/>
      <c r="L35" s="18" t="n"/>
      <c r="M35" s="18" t="n"/>
      <c r="N35" s="18" t="n"/>
      <c r="O35" s="18" t="n"/>
      <c r="P35" s="18" t="n"/>
      <c r="Q35" s="18" t="n"/>
      <c r="R35" s="11" t="n"/>
    </row>
    <row r="36" ht="22" customHeight="1">
      <c r="A36" s="31" t="inlineStr">
        <is>
          <t>感染性胃腸炎（ノロウイルス・ロタウイルス等）</t>
        </is>
      </c>
      <c r="B36" s="31" t="inlineStr">
        <is>
          <t>第三種（その他の感染症）</t>
        </is>
      </c>
      <c r="C36" s="32" t="n">
        <v>0</v>
      </c>
      <c r="D36" s="32" t="n">
        <v>0</v>
      </c>
      <c r="E36" s="32" t="n">
        <v>0</v>
      </c>
      <c r="F36" s="32" t="n">
        <v>1</v>
      </c>
      <c r="G36" s="32" t="inlineStr">
        <is>
          <t>医師判断</t>
        </is>
      </c>
      <c r="H36" s="31" t="inlineStr">
        <is>
          <t>日数基準なし。自事業所の目安として「下痢・嘔吐が消失し普段の食事がとれるようになってから24時間以上経過」を設定（法令基準ではありません）</t>
        </is>
      </c>
      <c r="I36" s="18" t="n"/>
      <c r="J36" s="18" t="n"/>
      <c r="K36" s="18" t="n"/>
      <c r="L36" s="18" t="n"/>
      <c r="M36" s="18" t="n"/>
      <c r="N36" s="18" t="n"/>
      <c r="O36" s="18" t="n"/>
      <c r="P36" s="18" t="n"/>
      <c r="Q36" s="18" t="n"/>
      <c r="R36" s="11" t="n"/>
    </row>
    <row r="37" ht="22" customHeight="1">
      <c r="A37" s="31" t="inlineStr">
        <is>
          <t>コレラ</t>
        </is>
      </c>
      <c r="B37" s="31" t="inlineStr">
        <is>
          <t>第三種</t>
        </is>
      </c>
      <c r="C37" s="32" t="n">
        <v>0</v>
      </c>
      <c r="D37" s="32" t="n">
        <v>0</v>
      </c>
      <c r="E37" s="32" t="n">
        <v>0</v>
      </c>
      <c r="F37" s="32" t="n">
        <v>0</v>
      </c>
      <c r="G37" s="32" t="inlineStr">
        <is>
          <t>医師判断</t>
        </is>
      </c>
      <c r="H37" s="31" t="inlineStr">
        <is>
          <t>病状により医師が感染のおそれがないと認めるまで</t>
        </is>
      </c>
      <c r="I37" s="18" t="n"/>
      <c r="J37" s="18" t="n"/>
      <c r="K37" s="18" t="n"/>
      <c r="L37" s="18" t="n"/>
      <c r="M37" s="18" t="n"/>
      <c r="N37" s="18" t="n"/>
      <c r="O37" s="18" t="n"/>
      <c r="P37" s="18" t="n"/>
      <c r="Q37" s="18" t="n"/>
      <c r="R37" s="11" t="n"/>
    </row>
    <row r="38" ht="22" customHeight="1">
      <c r="A38" s="31" t="inlineStr">
        <is>
          <t>細菌性赤痢</t>
        </is>
      </c>
      <c r="B38" s="31" t="inlineStr">
        <is>
          <t>第三種</t>
        </is>
      </c>
      <c r="C38" s="32" t="n">
        <v>0</v>
      </c>
      <c r="D38" s="32" t="n">
        <v>0</v>
      </c>
      <c r="E38" s="32" t="n">
        <v>0</v>
      </c>
      <c r="F38" s="32" t="n">
        <v>0</v>
      </c>
      <c r="G38" s="32" t="inlineStr">
        <is>
          <t>医師判断</t>
        </is>
      </c>
      <c r="H38" s="31" t="inlineStr">
        <is>
          <t>同上</t>
        </is>
      </c>
      <c r="I38" s="18" t="n"/>
      <c r="J38" s="18" t="n"/>
      <c r="K38" s="18" t="n"/>
      <c r="L38" s="18" t="n"/>
      <c r="M38" s="18" t="n"/>
      <c r="N38" s="18" t="n"/>
      <c r="O38" s="18" t="n"/>
      <c r="P38" s="18" t="n"/>
      <c r="Q38" s="18" t="n"/>
      <c r="R38" s="11" t="n"/>
    </row>
    <row r="39" ht="22" customHeight="1">
      <c r="A39" s="31" t="inlineStr">
        <is>
          <t>腸管出血性大腸菌感染症</t>
        </is>
      </c>
      <c r="B39" s="31" t="inlineStr">
        <is>
          <t>第三種</t>
        </is>
      </c>
      <c r="C39" s="32" t="n">
        <v>0</v>
      </c>
      <c r="D39" s="32" t="n">
        <v>0</v>
      </c>
      <c r="E39" s="32" t="n">
        <v>0</v>
      </c>
      <c r="F39" s="32" t="n">
        <v>0</v>
      </c>
      <c r="G39" s="32" t="inlineStr">
        <is>
          <t>医師判断</t>
        </is>
      </c>
      <c r="H39" s="31" t="inlineStr">
        <is>
          <t>同上</t>
        </is>
      </c>
      <c r="I39" s="18" t="n"/>
      <c r="J39" s="18" t="n"/>
      <c r="K39" s="18" t="n"/>
      <c r="L39" s="18" t="n"/>
      <c r="M39" s="18" t="n"/>
      <c r="N39" s="18" t="n"/>
      <c r="O39" s="18" t="n"/>
      <c r="P39" s="18" t="n"/>
      <c r="Q39" s="18" t="n"/>
      <c r="R39" s="11" t="n"/>
    </row>
    <row r="40" ht="22" customHeight="1">
      <c r="A40" s="31" t="inlineStr">
        <is>
          <t>腸チフス</t>
        </is>
      </c>
      <c r="B40" s="31" t="inlineStr">
        <is>
          <t>第三種</t>
        </is>
      </c>
      <c r="C40" s="32" t="n">
        <v>0</v>
      </c>
      <c r="D40" s="32" t="n">
        <v>0</v>
      </c>
      <c r="E40" s="32" t="n">
        <v>0</v>
      </c>
      <c r="F40" s="32" t="n">
        <v>0</v>
      </c>
      <c r="G40" s="32" t="inlineStr">
        <is>
          <t>医師判断</t>
        </is>
      </c>
      <c r="H40" s="31" t="inlineStr">
        <is>
          <t>同上</t>
        </is>
      </c>
      <c r="I40" s="18" t="n"/>
      <c r="J40" s="18" t="n"/>
      <c r="K40" s="18" t="n"/>
      <c r="L40" s="18" t="n"/>
      <c r="M40" s="18" t="n"/>
      <c r="N40" s="18" t="n"/>
      <c r="O40" s="18" t="n"/>
      <c r="P40" s="18" t="n"/>
      <c r="Q40" s="18" t="n"/>
      <c r="R40" s="11" t="n"/>
    </row>
    <row r="41" ht="22" customHeight="1">
      <c r="A41" s="31" t="inlineStr">
        <is>
          <t>パラチフス</t>
        </is>
      </c>
      <c r="B41" s="31" t="inlineStr">
        <is>
          <t>第三種</t>
        </is>
      </c>
      <c r="C41" s="32" t="n">
        <v>0</v>
      </c>
      <c r="D41" s="32" t="n">
        <v>0</v>
      </c>
      <c r="E41" s="32" t="n">
        <v>0</v>
      </c>
      <c r="F41" s="32" t="n">
        <v>0</v>
      </c>
      <c r="G41" s="32" t="inlineStr">
        <is>
          <t>医師判断</t>
        </is>
      </c>
      <c r="H41" s="31" t="inlineStr">
        <is>
          <t>同上</t>
        </is>
      </c>
      <c r="I41" s="18" t="n"/>
      <c r="J41" s="18" t="n"/>
      <c r="K41" s="18" t="n"/>
      <c r="L41" s="18" t="n"/>
      <c r="M41" s="18" t="n"/>
      <c r="N41" s="18" t="n"/>
      <c r="O41" s="18" t="n"/>
      <c r="P41" s="18" t="n"/>
      <c r="Q41" s="18" t="n"/>
      <c r="R41" s="11" t="n"/>
    </row>
    <row r="42" ht="22" customHeight="1">
      <c r="A42" s="31" t="inlineStr">
        <is>
          <t>流行性角結膜炎</t>
        </is>
      </c>
      <c r="B42" s="31" t="inlineStr">
        <is>
          <t>第三種</t>
        </is>
      </c>
      <c r="C42" s="32" t="n">
        <v>0</v>
      </c>
      <c r="D42" s="32" t="n">
        <v>0</v>
      </c>
      <c r="E42" s="32" t="n">
        <v>0</v>
      </c>
      <c r="F42" s="32" t="n">
        <v>0</v>
      </c>
      <c r="G42" s="32" t="inlineStr">
        <is>
          <t>医師判断</t>
        </is>
      </c>
      <c r="H42" s="31" t="inlineStr">
        <is>
          <t>同上</t>
        </is>
      </c>
      <c r="I42" s="18" t="n"/>
      <c r="J42" s="18" t="n"/>
      <c r="K42" s="18" t="n"/>
      <c r="L42" s="18" t="n"/>
      <c r="M42" s="18" t="n"/>
      <c r="N42" s="18" t="n"/>
      <c r="O42" s="18" t="n"/>
      <c r="P42" s="18" t="n"/>
      <c r="Q42" s="18" t="n"/>
      <c r="R42" s="11" t="n"/>
    </row>
    <row r="43" ht="22" customHeight="1">
      <c r="A43" s="31" t="inlineStr">
        <is>
          <t>急性出血性結膜炎</t>
        </is>
      </c>
      <c r="B43" s="31" t="inlineStr">
        <is>
          <t>第三種</t>
        </is>
      </c>
      <c r="C43" s="32" t="n">
        <v>0</v>
      </c>
      <c r="D43" s="32" t="n">
        <v>0</v>
      </c>
      <c r="E43" s="32" t="n">
        <v>0</v>
      </c>
      <c r="F43" s="32" t="n">
        <v>0</v>
      </c>
      <c r="G43" s="32" t="inlineStr">
        <is>
          <t>医師判断</t>
        </is>
      </c>
      <c r="H43" s="31" t="inlineStr">
        <is>
          <t>同上</t>
        </is>
      </c>
      <c r="I43" s="18" t="n"/>
      <c r="J43" s="18" t="n"/>
      <c r="K43" s="18" t="n"/>
      <c r="L43" s="18" t="n"/>
      <c r="M43" s="18" t="n"/>
      <c r="N43" s="18" t="n"/>
      <c r="O43" s="18" t="n"/>
      <c r="P43" s="18" t="n"/>
      <c r="Q43" s="18" t="n"/>
      <c r="R43" s="11" t="n"/>
    </row>
    <row r="44" ht="22" customHeight="1">
      <c r="A44" s="31" t="inlineStr">
        <is>
          <t>溶連菌感染症</t>
        </is>
      </c>
      <c r="B44" s="31" t="inlineStr">
        <is>
          <t>第三種（その他の感染症）</t>
        </is>
      </c>
      <c r="C44" s="32" t="n">
        <v>0</v>
      </c>
      <c r="D44" s="32" t="n">
        <v>0</v>
      </c>
      <c r="E44" s="32" t="n">
        <v>0</v>
      </c>
      <c r="F44" s="32" t="n">
        <v>0</v>
      </c>
      <c r="G44" s="32" t="inlineStr">
        <is>
          <t>医師判断</t>
        </is>
      </c>
      <c r="H44" s="31" t="inlineStr">
        <is>
          <t>施行規則に個別の日数基準なし。抗菌薬内服後24〜48時間を目安とする運用が一般的だが、医師の判断による</t>
        </is>
      </c>
      <c r="I44" s="18" t="n"/>
      <c r="J44" s="18" t="n"/>
      <c r="K44" s="18" t="n"/>
      <c r="L44" s="18" t="n"/>
      <c r="M44" s="18" t="n"/>
      <c r="N44" s="18" t="n"/>
      <c r="O44" s="18" t="n"/>
      <c r="P44" s="18" t="n"/>
      <c r="Q44" s="18" t="n"/>
      <c r="R44" s="11" t="n"/>
    </row>
    <row r="45" ht="22" customHeight="1">
      <c r="A45" s="31" t="inlineStr">
        <is>
          <t>手足口病</t>
        </is>
      </c>
      <c r="B45" s="31" t="inlineStr">
        <is>
          <t>第三種（その他の感染症）</t>
        </is>
      </c>
      <c r="C45" s="32" t="n">
        <v>0</v>
      </c>
      <c r="D45" s="32" t="n">
        <v>0</v>
      </c>
      <c r="E45" s="32" t="n">
        <v>0</v>
      </c>
      <c r="F45" s="32" t="n">
        <v>0</v>
      </c>
      <c r="G45" s="32" t="inlineStr">
        <is>
          <t>医師判断</t>
        </is>
      </c>
      <c r="H45" s="31" t="inlineStr">
        <is>
          <t>施行規則に個別の日数基準なし。全身状態が安定していれば登園可とされることが多い（医師の判断による）</t>
        </is>
      </c>
      <c r="I45" s="18" t="n"/>
      <c r="J45" s="18" t="n"/>
      <c r="K45" s="18" t="n"/>
      <c r="L45" s="18" t="n"/>
      <c r="M45" s="18" t="n"/>
      <c r="N45" s="18" t="n"/>
      <c r="O45" s="18" t="n"/>
      <c r="P45" s="18" t="n"/>
      <c r="Q45" s="18" t="n"/>
      <c r="R45" s="11" t="n"/>
    </row>
    <row r="46" ht="22" customHeight="1">
      <c r="A46" s="31" t="inlineStr">
        <is>
          <t>伝染性紅斑（りんご病）</t>
        </is>
      </c>
      <c r="B46" s="31" t="inlineStr">
        <is>
          <t>第三種（その他の感染症）</t>
        </is>
      </c>
      <c r="C46" s="32" t="n">
        <v>0</v>
      </c>
      <c r="D46" s="32" t="n">
        <v>0</v>
      </c>
      <c r="E46" s="32" t="n">
        <v>0</v>
      </c>
      <c r="F46" s="32" t="n">
        <v>0</v>
      </c>
      <c r="G46" s="32" t="inlineStr">
        <is>
          <t>医師判断</t>
        </is>
      </c>
      <c r="H46" s="31" t="inlineStr">
        <is>
          <t>同上</t>
        </is>
      </c>
      <c r="I46" s="18" t="n"/>
      <c r="J46" s="18" t="n"/>
      <c r="K46" s="18" t="n"/>
      <c r="L46" s="18" t="n"/>
      <c r="M46" s="18" t="n"/>
      <c r="N46" s="18" t="n"/>
      <c r="O46" s="18" t="n"/>
      <c r="P46" s="18" t="n"/>
      <c r="Q46" s="18" t="n"/>
      <c r="R46" s="11" t="n"/>
    </row>
    <row r="47" ht="22" customHeight="1">
      <c r="A47" s="31" t="inlineStr">
        <is>
          <t>RSウイルス感染症</t>
        </is>
      </c>
      <c r="B47" s="31" t="inlineStr">
        <is>
          <t>第三種（その他の感染症）</t>
        </is>
      </c>
      <c r="C47" s="32" t="n">
        <v>0</v>
      </c>
      <c r="D47" s="32" t="n">
        <v>0</v>
      </c>
      <c r="E47" s="32" t="n">
        <v>0</v>
      </c>
      <c r="F47" s="32" t="n">
        <v>0</v>
      </c>
      <c r="G47" s="32" t="inlineStr">
        <is>
          <t>医師判断</t>
        </is>
      </c>
      <c r="H47" s="31" t="inlineStr">
        <is>
          <t>同上</t>
        </is>
      </c>
      <c r="I47" s="18" t="n"/>
      <c r="J47" s="18" t="n"/>
      <c r="K47" s="18" t="n"/>
      <c r="L47" s="18" t="n"/>
      <c r="M47" s="18" t="n"/>
      <c r="N47" s="18" t="n"/>
      <c r="O47" s="18" t="n"/>
      <c r="P47" s="18" t="n"/>
      <c r="Q47" s="18" t="n"/>
      <c r="R47" s="11" t="n"/>
    </row>
    <row r="48" ht="22" customHeight="1">
      <c r="A48" s="31" t="inlineStr">
        <is>
          <t>第一種感染症（エボラ出血熱等）</t>
        </is>
      </c>
      <c r="B48" s="31" t="inlineStr">
        <is>
          <t>第一種</t>
        </is>
      </c>
      <c r="C48" s="32" t="n">
        <v>0</v>
      </c>
      <c r="D48" s="32" t="n">
        <v>0</v>
      </c>
      <c r="E48" s="32" t="n">
        <v>0</v>
      </c>
      <c r="F48" s="32" t="n">
        <v>0</v>
      </c>
      <c r="G48" s="32" t="inlineStr">
        <is>
          <t>医師判断</t>
        </is>
      </c>
      <c r="H48" s="31" t="inlineStr">
        <is>
          <t>治癒するまで</t>
        </is>
      </c>
      <c r="I48" s="18" t="n"/>
      <c r="J48" s="18" t="n"/>
      <c r="K48" s="18" t="n"/>
      <c r="L48" s="18" t="n"/>
      <c r="M48" s="18" t="n"/>
      <c r="N48" s="18" t="n"/>
      <c r="O48" s="18" t="n"/>
      <c r="P48" s="18" t="n"/>
      <c r="Q48" s="18" t="n"/>
      <c r="R48" s="11" t="n"/>
    </row>
    <row r="49" ht="22" customHeight="1">
      <c r="A49" s="31" t="inlineStr">
        <is>
          <t>その他（欄外に記載）</t>
        </is>
      </c>
      <c r="B49" s="31" t="inlineStr">
        <is>
          <t>─</t>
        </is>
      </c>
      <c r="C49" s="32" t="n">
        <v>0</v>
      </c>
      <c r="D49" s="32" t="n">
        <v>0</v>
      </c>
      <c r="E49" s="32" t="n">
        <v>0</v>
      </c>
      <c r="F49" s="32" t="n">
        <v>0</v>
      </c>
      <c r="G49" s="32" t="inlineStr">
        <is>
          <t>医師判断</t>
        </is>
      </c>
      <c r="H49" s="31" t="inlineStr">
        <is>
          <t>医師の判断による</t>
        </is>
      </c>
      <c r="I49" s="18" t="n"/>
      <c r="J49" s="18" t="n"/>
      <c r="K49" s="18" t="n"/>
      <c r="L49" s="18" t="n"/>
      <c r="M49" s="18" t="n"/>
      <c r="N49" s="18" t="n"/>
      <c r="O49" s="18" t="n"/>
      <c r="P49" s="18" t="n"/>
      <c r="Q49" s="18" t="n"/>
      <c r="R49" s="11" t="n"/>
    </row>
  </sheetData>
  <mergeCells count="27">
    <mergeCell ref="H30:R30"/>
    <mergeCell ref="H26:R26"/>
    <mergeCell ref="H35:R35"/>
    <mergeCell ref="H38:R38"/>
    <mergeCell ref="H29:R29"/>
    <mergeCell ref="H43:R43"/>
    <mergeCell ref="H41:R41"/>
    <mergeCell ref="H44:R44"/>
    <mergeCell ref="H40:R40"/>
    <mergeCell ref="A21:R21"/>
    <mergeCell ref="H31:R31"/>
    <mergeCell ref="H39:R39"/>
    <mergeCell ref="H34:R34"/>
    <mergeCell ref="H46:R46"/>
    <mergeCell ref="H49:R49"/>
    <mergeCell ref="H36:R36"/>
    <mergeCell ref="H45:R45"/>
    <mergeCell ref="H32:R32"/>
    <mergeCell ref="H37:R37"/>
    <mergeCell ref="H28:R28"/>
    <mergeCell ref="H27:R27"/>
    <mergeCell ref="H47:R47"/>
    <mergeCell ref="H48:R48"/>
    <mergeCell ref="H33:R33"/>
    <mergeCell ref="A1:R1"/>
    <mergeCell ref="H42:R42"/>
    <mergeCell ref="A22:R23"/>
  </mergeCells>
  <dataValidations count="3">
    <dataValidation sqref="C5:C18" showDropDown="0" showInputMessage="0" showErrorMessage="0" allowBlank="1" type="list">
      <formula1>"幼児,学齢児"</formula1>
    </dataValidation>
    <dataValidation sqref="D5:D18" showDropDown="0" showInputMessage="0" showErrorMessage="0" allowBlank="1" type="list">
      <formula1>=$A$26:$A$49</formula1>
    </dataValidation>
    <dataValidation sqref="P5:P18" showDropDown="0" showInputMessage="0" showErrorMessage="0" allowBlank="1" type="list">
      <formula1>"再開可,再開不可,条件付き可"</formula1>
    </dataValidation>
  </dataValidations>
  <pageMargins left="0.4" right="0.4" top="0.5" bottom="0.6" header="0.5" footer="0.5"/>
  <pageSetup orientation="landscape" paperSize="9" fitToHeight="0" fitToWidth="1"/>
  <headerFooter>
    <oddHeader/>
    <oddFooter>&amp;L&amp;8 様式5 利用再開確認票／最終確認日 2026-08-14／v1.0&amp;R&amp;8 &amp;P / &amp;N</oddFooter>
    <evenHeader/>
    <evenFooter/>
    <firstHeader/>
    <firstFooter/>
  </headerFooter>
</worksheet>
</file>

<file path=xl/worksheets/sheet7.xml><?xml version="1.0" encoding="utf-8"?>
<worksheet xmlns="http://schemas.openxmlformats.org/spreadsheetml/2006/main">
  <sheetPr>
    <outlinePr summaryBelow="1" summaryRight="1"/>
    <pageSetUpPr fitToPage="1"/>
  </sheetPr>
  <dimension ref="A1:S46"/>
  <sheetViews>
    <sheetView workbookViewId="0">
      <pane xSplit="2" ySplit="4" topLeftCell="C5" activePane="bottomRight" state="frozen"/>
      <selection pane="topRight" activeCell="A1" sqref="A1"/>
      <selection pane="bottomLeft" activeCell="A1" sqref="A1"/>
      <selection pane="bottomRight" activeCell="A1" sqref="A1"/>
    </sheetView>
  </sheetViews>
  <sheetFormatPr baseColWidth="8" defaultRowHeight="15"/>
  <cols>
    <col width="4" customWidth="1" min="1" max="1"/>
    <col width="4" customWidth="1" min="2" max="2"/>
    <col width="5" customWidth="1" min="3" max="3"/>
    <col width="5" customWidth="1" min="4" max="4"/>
    <col width="5" customWidth="1" min="5" max="5"/>
    <col width="5" customWidth="1" min="6" max="6"/>
    <col width="5" customWidth="1" min="7" max="7"/>
    <col width="5" customWidth="1" min="8" max="8"/>
    <col width="5" customWidth="1" min="9" max="9"/>
    <col width="5" customWidth="1" min="10" max="10"/>
    <col width="5" customWidth="1" min="11" max="11"/>
    <col width="5" customWidth="1" min="12" max="12"/>
    <col width="5" customWidth="1" min="13" max="13"/>
    <col width="12" customWidth="1" min="14" max="14"/>
    <col width="12" customWidth="1" min="15" max="15"/>
    <col width="12" customWidth="1" min="16" max="16"/>
    <col width="22" customWidth="1" min="17" max="17"/>
  </cols>
  <sheetData>
    <row r="1" ht="24" customHeight="1">
      <c r="A1" s="1" t="inlineStr">
        <is>
          <t>様式6　日常の衛生管理チェック表（月間）</t>
        </is>
      </c>
    </row>
    <row r="2">
      <c r="A2" s="20" t="inlineStr">
        <is>
          <t>対象年月</t>
        </is>
      </c>
      <c r="C2" s="33" t="n"/>
      <c r="E2" s="14" t="inlineStr">
        <is>
          <t>実施したら「✓」を入れてください。未実施の日は空欄のまま、理由を右端に書きます。</t>
        </is>
      </c>
    </row>
    <row r="3"/>
    <row r="4" ht="90" customHeight="1">
      <c r="A4" s="34" t="inlineStr">
        <is>
          <t>日</t>
        </is>
      </c>
      <c r="B4" s="34" t="inlineStr">
        <is>
          <t>曜</t>
        </is>
      </c>
      <c r="C4" s="34" t="inlineStr">
        <is>
          <t>登所時の健康観察（全員）</t>
        </is>
      </c>
      <c r="D4" s="34" t="inlineStr">
        <is>
          <t>検温記録の記入</t>
        </is>
      </c>
      <c r="E4" s="34" t="inlineStr">
        <is>
          <t>職員の始業時健康チェック</t>
        </is>
      </c>
      <c r="F4" s="34" t="inlineStr">
        <is>
          <t>手洗い指導（登所時・食事前・トイレ後）</t>
        </is>
      </c>
      <c r="G4" s="34" t="inlineStr">
        <is>
          <t>おもちゃ・遊具の消毒</t>
        </is>
      </c>
      <c r="H4" s="34" t="inlineStr">
        <is>
          <t>トイレの消毒</t>
        </is>
      </c>
      <c r="I4" s="34" t="inlineStr">
        <is>
          <t>ドアノブ・手すり・スイッチの消毒</t>
        </is>
      </c>
      <c r="J4" s="34" t="inlineStr">
        <is>
          <t>テーブル・椅子の消毒</t>
        </is>
      </c>
      <c r="K4" s="34" t="inlineStr">
        <is>
          <t>床の清掃</t>
        </is>
      </c>
      <c r="L4" s="34" t="inlineStr">
        <is>
          <t>ごみの適正処理</t>
        </is>
      </c>
      <c r="M4" s="34" t="inlineStr">
        <is>
          <t>使い捨て手袋・エプロンの在庫確認</t>
        </is>
      </c>
      <c r="N4" s="34" t="inlineStr">
        <is>
          <t>換気（時刻）</t>
        </is>
      </c>
      <c r="O4" s="34" t="inlineStr">
        <is>
          <t>記入者</t>
        </is>
      </c>
      <c r="P4" s="34" t="inlineStr">
        <is>
          <t>管理者確認</t>
        </is>
      </c>
      <c r="Q4" s="34" t="inlineStr">
        <is>
          <t>未実施の理由</t>
        </is>
      </c>
    </row>
    <row r="5" ht="15" customHeight="1">
      <c r="A5" s="10" t="n">
        <v>1</v>
      </c>
      <c r="B5" s="23" t="n"/>
      <c r="C5" s="23" t="n"/>
      <c r="D5" s="23" t="n"/>
      <c r="E5" s="23" t="n"/>
      <c r="F5" s="23" t="n"/>
      <c r="G5" s="23" t="n"/>
      <c r="H5" s="23" t="n"/>
      <c r="I5" s="23" t="n"/>
      <c r="J5" s="23" t="n"/>
      <c r="K5" s="23" t="n"/>
      <c r="L5" s="23" t="n"/>
      <c r="M5" s="23" t="n"/>
      <c r="N5" s="23" t="n"/>
      <c r="O5" s="23" t="n"/>
      <c r="P5" s="23" t="n"/>
      <c r="Q5" s="23" t="n"/>
    </row>
    <row r="6" ht="15" customHeight="1">
      <c r="A6" s="10" t="n">
        <v>2</v>
      </c>
      <c r="B6" s="23" t="n"/>
      <c r="C6" s="23" t="n"/>
      <c r="D6" s="23" t="n"/>
      <c r="E6" s="23" t="n"/>
      <c r="F6" s="23" t="n"/>
      <c r="G6" s="23" t="n"/>
      <c r="H6" s="23" t="n"/>
      <c r="I6" s="23" t="n"/>
      <c r="J6" s="23" t="n"/>
      <c r="K6" s="23" t="n"/>
      <c r="L6" s="23" t="n"/>
      <c r="M6" s="23" t="n"/>
      <c r="N6" s="23" t="n"/>
      <c r="O6" s="23" t="n"/>
      <c r="P6" s="23" t="n"/>
      <c r="Q6" s="23" t="n"/>
    </row>
    <row r="7" ht="15" customHeight="1">
      <c r="A7" s="10" t="n">
        <v>3</v>
      </c>
      <c r="B7" s="23" t="n"/>
      <c r="C7" s="23" t="n"/>
      <c r="D7" s="23" t="n"/>
      <c r="E7" s="23" t="n"/>
      <c r="F7" s="23" t="n"/>
      <c r="G7" s="23" t="n"/>
      <c r="H7" s="23" t="n"/>
      <c r="I7" s="23" t="n"/>
      <c r="J7" s="23" t="n"/>
      <c r="K7" s="23" t="n"/>
      <c r="L7" s="23" t="n"/>
      <c r="M7" s="23" t="n"/>
      <c r="N7" s="23" t="n"/>
      <c r="O7" s="23" t="n"/>
      <c r="P7" s="23" t="n"/>
      <c r="Q7" s="23" t="n"/>
    </row>
    <row r="8" ht="15" customHeight="1">
      <c r="A8" s="10" t="n">
        <v>4</v>
      </c>
      <c r="B8" s="23" t="n"/>
      <c r="C8" s="23" t="n"/>
      <c r="D8" s="23" t="n"/>
      <c r="E8" s="23" t="n"/>
      <c r="F8" s="23" t="n"/>
      <c r="G8" s="23" t="n"/>
      <c r="H8" s="23" t="n"/>
      <c r="I8" s="23" t="n"/>
      <c r="J8" s="23" t="n"/>
      <c r="K8" s="23" t="n"/>
      <c r="L8" s="23" t="n"/>
      <c r="M8" s="23" t="n"/>
      <c r="N8" s="23" t="n"/>
      <c r="O8" s="23" t="n"/>
      <c r="P8" s="23" t="n"/>
      <c r="Q8" s="23" t="n"/>
    </row>
    <row r="9" ht="15" customHeight="1">
      <c r="A9" s="10" t="n">
        <v>5</v>
      </c>
      <c r="B9" s="23" t="n"/>
      <c r="C9" s="23" t="n"/>
      <c r="D9" s="23" t="n"/>
      <c r="E9" s="23" t="n"/>
      <c r="F9" s="23" t="n"/>
      <c r="G9" s="23" t="n"/>
      <c r="H9" s="23" t="n"/>
      <c r="I9" s="23" t="n"/>
      <c r="J9" s="23" t="n"/>
      <c r="K9" s="23" t="n"/>
      <c r="L9" s="23" t="n"/>
      <c r="M9" s="23" t="n"/>
      <c r="N9" s="23" t="n"/>
      <c r="O9" s="23" t="n"/>
      <c r="P9" s="23" t="n"/>
      <c r="Q9" s="23" t="n"/>
    </row>
    <row r="10" ht="15" customHeight="1">
      <c r="A10" s="10" t="n">
        <v>6</v>
      </c>
      <c r="B10" s="23" t="n"/>
      <c r="C10" s="23" t="n"/>
      <c r="D10" s="23" t="n"/>
      <c r="E10" s="23" t="n"/>
      <c r="F10" s="23" t="n"/>
      <c r="G10" s="23" t="n"/>
      <c r="H10" s="23" t="n"/>
      <c r="I10" s="23" t="n"/>
      <c r="J10" s="23" t="n"/>
      <c r="K10" s="23" t="n"/>
      <c r="L10" s="23" t="n"/>
      <c r="M10" s="23" t="n"/>
      <c r="N10" s="23" t="n"/>
      <c r="O10" s="23" t="n"/>
      <c r="P10" s="23" t="n"/>
      <c r="Q10" s="23" t="n"/>
    </row>
    <row r="11" ht="15" customHeight="1">
      <c r="A11" s="10" t="n">
        <v>7</v>
      </c>
      <c r="B11" s="23" t="n"/>
      <c r="C11" s="23" t="n"/>
      <c r="D11" s="23" t="n"/>
      <c r="E11" s="23" t="n"/>
      <c r="F11" s="23" t="n"/>
      <c r="G11" s="23" t="n"/>
      <c r="H11" s="23" t="n"/>
      <c r="I11" s="23" t="n"/>
      <c r="J11" s="23" t="n"/>
      <c r="K11" s="23" t="n"/>
      <c r="L11" s="23" t="n"/>
      <c r="M11" s="23" t="n"/>
      <c r="N11" s="23" t="n"/>
      <c r="O11" s="23" t="n"/>
      <c r="P11" s="23" t="n"/>
      <c r="Q11" s="23" t="n"/>
    </row>
    <row r="12" ht="15" customHeight="1">
      <c r="A12" s="10" t="n">
        <v>8</v>
      </c>
      <c r="B12" s="23" t="n"/>
      <c r="C12" s="23" t="n"/>
      <c r="D12" s="23" t="n"/>
      <c r="E12" s="23" t="n"/>
      <c r="F12" s="23" t="n"/>
      <c r="G12" s="23" t="n"/>
      <c r="H12" s="23" t="n"/>
      <c r="I12" s="23" t="n"/>
      <c r="J12" s="23" t="n"/>
      <c r="K12" s="23" t="n"/>
      <c r="L12" s="23" t="n"/>
      <c r="M12" s="23" t="n"/>
      <c r="N12" s="23" t="n"/>
      <c r="O12" s="23" t="n"/>
      <c r="P12" s="23" t="n"/>
      <c r="Q12" s="23" t="n"/>
    </row>
    <row r="13" ht="15" customHeight="1">
      <c r="A13" s="10" t="n">
        <v>9</v>
      </c>
      <c r="B13" s="23" t="n"/>
      <c r="C13" s="23" t="n"/>
      <c r="D13" s="23" t="n"/>
      <c r="E13" s="23" t="n"/>
      <c r="F13" s="23" t="n"/>
      <c r="G13" s="23" t="n"/>
      <c r="H13" s="23" t="n"/>
      <c r="I13" s="23" t="n"/>
      <c r="J13" s="23" t="n"/>
      <c r="K13" s="23" t="n"/>
      <c r="L13" s="23" t="n"/>
      <c r="M13" s="23" t="n"/>
      <c r="N13" s="23" t="n"/>
      <c r="O13" s="23" t="n"/>
      <c r="P13" s="23" t="n"/>
      <c r="Q13" s="23" t="n"/>
    </row>
    <row r="14" ht="15" customHeight="1">
      <c r="A14" s="10" t="n">
        <v>10</v>
      </c>
      <c r="B14" s="23" t="n"/>
      <c r="C14" s="23" t="n"/>
      <c r="D14" s="23" t="n"/>
      <c r="E14" s="23" t="n"/>
      <c r="F14" s="23" t="n"/>
      <c r="G14" s="23" t="n"/>
      <c r="H14" s="23" t="n"/>
      <c r="I14" s="23" t="n"/>
      <c r="J14" s="23" t="n"/>
      <c r="K14" s="23" t="n"/>
      <c r="L14" s="23" t="n"/>
      <c r="M14" s="23" t="n"/>
      <c r="N14" s="23" t="n"/>
      <c r="O14" s="23" t="n"/>
      <c r="P14" s="23" t="n"/>
      <c r="Q14" s="23" t="n"/>
    </row>
    <row r="15" ht="15" customHeight="1">
      <c r="A15" s="10" t="n">
        <v>11</v>
      </c>
      <c r="B15" s="23" t="n"/>
      <c r="C15" s="23" t="n"/>
      <c r="D15" s="23" t="n"/>
      <c r="E15" s="23" t="n"/>
      <c r="F15" s="23" t="n"/>
      <c r="G15" s="23" t="n"/>
      <c r="H15" s="23" t="n"/>
      <c r="I15" s="23" t="n"/>
      <c r="J15" s="23" t="n"/>
      <c r="K15" s="23" t="n"/>
      <c r="L15" s="23" t="n"/>
      <c r="M15" s="23" t="n"/>
      <c r="N15" s="23" t="n"/>
      <c r="O15" s="23" t="n"/>
      <c r="P15" s="23" t="n"/>
      <c r="Q15" s="23" t="n"/>
    </row>
    <row r="16" ht="15" customHeight="1">
      <c r="A16" s="10" t="n">
        <v>12</v>
      </c>
      <c r="B16" s="23" t="n"/>
      <c r="C16" s="23" t="n"/>
      <c r="D16" s="23" t="n"/>
      <c r="E16" s="23" t="n"/>
      <c r="F16" s="23" t="n"/>
      <c r="G16" s="23" t="n"/>
      <c r="H16" s="23" t="n"/>
      <c r="I16" s="23" t="n"/>
      <c r="J16" s="23" t="n"/>
      <c r="K16" s="23" t="n"/>
      <c r="L16" s="23" t="n"/>
      <c r="M16" s="23" t="n"/>
      <c r="N16" s="23" t="n"/>
      <c r="O16" s="23" t="n"/>
      <c r="P16" s="23" t="n"/>
      <c r="Q16" s="23" t="n"/>
    </row>
    <row r="17" ht="15" customHeight="1">
      <c r="A17" s="10" t="n">
        <v>13</v>
      </c>
      <c r="B17" s="23" t="n"/>
      <c r="C17" s="23" t="n"/>
      <c r="D17" s="23" t="n"/>
      <c r="E17" s="23" t="n"/>
      <c r="F17" s="23" t="n"/>
      <c r="G17" s="23" t="n"/>
      <c r="H17" s="23" t="n"/>
      <c r="I17" s="23" t="n"/>
      <c r="J17" s="23" t="n"/>
      <c r="K17" s="23" t="n"/>
      <c r="L17" s="23" t="n"/>
      <c r="M17" s="23" t="n"/>
      <c r="N17" s="23" t="n"/>
      <c r="O17" s="23" t="n"/>
      <c r="P17" s="23" t="n"/>
      <c r="Q17" s="23" t="n"/>
    </row>
    <row r="18" ht="15" customHeight="1">
      <c r="A18" s="10" t="n">
        <v>14</v>
      </c>
      <c r="B18" s="23" t="n"/>
      <c r="C18" s="23" t="n"/>
      <c r="D18" s="23" t="n"/>
      <c r="E18" s="23" t="n"/>
      <c r="F18" s="23" t="n"/>
      <c r="G18" s="23" t="n"/>
      <c r="H18" s="23" t="n"/>
      <c r="I18" s="23" t="n"/>
      <c r="J18" s="23" t="n"/>
      <c r="K18" s="23" t="n"/>
      <c r="L18" s="23" t="n"/>
      <c r="M18" s="23" t="n"/>
      <c r="N18" s="23" t="n"/>
      <c r="O18" s="23" t="n"/>
      <c r="P18" s="23" t="n"/>
      <c r="Q18" s="23" t="n"/>
    </row>
    <row r="19" ht="15" customHeight="1">
      <c r="A19" s="10" t="n">
        <v>15</v>
      </c>
      <c r="B19" s="23" t="n"/>
      <c r="C19" s="23" t="n"/>
      <c r="D19" s="23" t="n"/>
      <c r="E19" s="23" t="n"/>
      <c r="F19" s="23" t="n"/>
      <c r="G19" s="23" t="n"/>
      <c r="H19" s="23" t="n"/>
      <c r="I19" s="23" t="n"/>
      <c r="J19" s="23" t="n"/>
      <c r="K19" s="23" t="n"/>
      <c r="L19" s="23" t="n"/>
      <c r="M19" s="23" t="n"/>
      <c r="N19" s="23" t="n"/>
      <c r="O19" s="23" t="n"/>
      <c r="P19" s="23" t="n"/>
      <c r="Q19" s="23" t="n"/>
    </row>
    <row r="20" ht="15" customHeight="1">
      <c r="A20" s="10" t="n">
        <v>16</v>
      </c>
      <c r="B20" s="23" t="n"/>
      <c r="C20" s="23" t="n"/>
      <c r="D20" s="23" t="n"/>
      <c r="E20" s="23" t="n"/>
      <c r="F20" s="23" t="n"/>
      <c r="G20" s="23" t="n"/>
      <c r="H20" s="23" t="n"/>
      <c r="I20" s="23" t="n"/>
      <c r="J20" s="23" t="n"/>
      <c r="K20" s="23" t="n"/>
      <c r="L20" s="23" t="n"/>
      <c r="M20" s="23" t="n"/>
      <c r="N20" s="23" t="n"/>
      <c r="O20" s="23" t="n"/>
      <c r="P20" s="23" t="n"/>
      <c r="Q20" s="23" t="n"/>
    </row>
    <row r="21" ht="15" customHeight="1">
      <c r="A21" s="10" t="n">
        <v>17</v>
      </c>
      <c r="B21" s="23" t="n"/>
      <c r="C21" s="23" t="n"/>
      <c r="D21" s="23" t="n"/>
      <c r="E21" s="23" t="n"/>
      <c r="F21" s="23" t="n"/>
      <c r="G21" s="23" t="n"/>
      <c r="H21" s="23" t="n"/>
      <c r="I21" s="23" t="n"/>
      <c r="J21" s="23" t="n"/>
      <c r="K21" s="23" t="n"/>
      <c r="L21" s="23" t="n"/>
      <c r="M21" s="23" t="n"/>
      <c r="N21" s="23" t="n"/>
      <c r="O21" s="23" t="n"/>
      <c r="P21" s="23" t="n"/>
      <c r="Q21" s="23" t="n"/>
    </row>
    <row r="22" ht="15" customHeight="1">
      <c r="A22" s="10" t="n">
        <v>18</v>
      </c>
      <c r="B22" s="23" t="n"/>
      <c r="C22" s="23" t="n"/>
      <c r="D22" s="23" t="n"/>
      <c r="E22" s="23" t="n"/>
      <c r="F22" s="23" t="n"/>
      <c r="G22" s="23" t="n"/>
      <c r="H22" s="23" t="n"/>
      <c r="I22" s="23" t="n"/>
      <c r="J22" s="23" t="n"/>
      <c r="K22" s="23" t="n"/>
      <c r="L22" s="23" t="n"/>
      <c r="M22" s="23" t="n"/>
      <c r="N22" s="23" t="n"/>
      <c r="O22" s="23" t="n"/>
      <c r="P22" s="23" t="n"/>
      <c r="Q22" s="23" t="n"/>
    </row>
    <row r="23" ht="15" customHeight="1">
      <c r="A23" s="10" t="n">
        <v>19</v>
      </c>
      <c r="B23" s="23" t="n"/>
      <c r="C23" s="23" t="n"/>
      <c r="D23" s="23" t="n"/>
      <c r="E23" s="23" t="n"/>
      <c r="F23" s="23" t="n"/>
      <c r="G23" s="23" t="n"/>
      <c r="H23" s="23" t="n"/>
      <c r="I23" s="23" t="n"/>
      <c r="J23" s="23" t="n"/>
      <c r="K23" s="23" t="n"/>
      <c r="L23" s="23" t="n"/>
      <c r="M23" s="23" t="n"/>
      <c r="N23" s="23" t="n"/>
      <c r="O23" s="23" t="n"/>
      <c r="P23" s="23" t="n"/>
      <c r="Q23" s="23" t="n"/>
    </row>
    <row r="24" ht="15" customHeight="1">
      <c r="A24" s="10" t="n">
        <v>20</v>
      </c>
      <c r="B24" s="23" t="n"/>
      <c r="C24" s="23" t="n"/>
      <c r="D24" s="23" t="n"/>
      <c r="E24" s="23" t="n"/>
      <c r="F24" s="23" t="n"/>
      <c r="G24" s="23" t="n"/>
      <c r="H24" s="23" t="n"/>
      <c r="I24" s="23" t="n"/>
      <c r="J24" s="23" t="n"/>
      <c r="K24" s="23" t="n"/>
      <c r="L24" s="23" t="n"/>
      <c r="M24" s="23" t="n"/>
      <c r="N24" s="23" t="n"/>
      <c r="O24" s="23" t="n"/>
      <c r="P24" s="23" t="n"/>
      <c r="Q24" s="23" t="n"/>
    </row>
    <row r="25" ht="15" customHeight="1">
      <c r="A25" s="10" t="n">
        <v>21</v>
      </c>
      <c r="B25" s="23" t="n"/>
      <c r="C25" s="23" t="n"/>
      <c r="D25" s="23" t="n"/>
      <c r="E25" s="23" t="n"/>
      <c r="F25" s="23" t="n"/>
      <c r="G25" s="23" t="n"/>
      <c r="H25" s="23" t="n"/>
      <c r="I25" s="23" t="n"/>
      <c r="J25" s="23" t="n"/>
      <c r="K25" s="23" t="n"/>
      <c r="L25" s="23" t="n"/>
      <c r="M25" s="23" t="n"/>
      <c r="N25" s="23" t="n"/>
      <c r="O25" s="23" t="n"/>
      <c r="P25" s="23" t="n"/>
      <c r="Q25" s="23" t="n"/>
    </row>
    <row r="26" ht="15" customHeight="1">
      <c r="A26" s="10" t="n">
        <v>22</v>
      </c>
      <c r="B26" s="23" t="n"/>
      <c r="C26" s="23" t="n"/>
      <c r="D26" s="23" t="n"/>
      <c r="E26" s="23" t="n"/>
      <c r="F26" s="23" t="n"/>
      <c r="G26" s="23" t="n"/>
      <c r="H26" s="23" t="n"/>
      <c r="I26" s="23" t="n"/>
      <c r="J26" s="23" t="n"/>
      <c r="K26" s="23" t="n"/>
      <c r="L26" s="23" t="n"/>
      <c r="M26" s="23" t="n"/>
      <c r="N26" s="23" t="n"/>
      <c r="O26" s="23" t="n"/>
      <c r="P26" s="23" t="n"/>
      <c r="Q26" s="23" t="n"/>
    </row>
    <row r="27" ht="15" customHeight="1">
      <c r="A27" s="10" t="n">
        <v>23</v>
      </c>
      <c r="B27" s="23" t="n"/>
      <c r="C27" s="23" t="n"/>
      <c r="D27" s="23" t="n"/>
      <c r="E27" s="23" t="n"/>
      <c r="F27" s="23" t="n"/>
      <c r="G27" s="23" t="n"/>
      <c r="H27" s="23" t="n"/>
      <c r="I27" s="23" t="n"/>
      <c r="J27" s="23" t="n"/>
      <c r="K27" s="23" t="n"/>
      <c r="L27" s="23" t="n"/>
      <c r="M27" s="23" t="n"/>
      <c r="N27" s="23" t="n"/>
      <c r="O27" s="23" t="n"/>
      <c r="P27" s="23" t="n"/>
      <c r="Q27" s="23" t="n"/>
    </row>
    <row r="28" ht="15" customHeight="1">
      <c r="A28" s="10" t="n">
        <v>24</v>
      </c>
      <c r="B28" s="23" t="n"/>
      <c r="C28" s="23" t="n"/>
      <c r="D28" s="23" t="n"/>
      <c r="E28" s="23" t="n"/>
      <c r="F28" s="23" t="n"/>
      <c r="G28" s="23" t="n"/>
      <c r="H28" s="23" t="n"/>
      <c r="I28" s="23" t="n"/>
      <c r="J28" s="23" t="n"/>
      <c r="K28" s="23" t="n"/>
      <c r="L28" s="23" t="n"/>
      <c r="M28" s="23" t="n"/>
      <c r="N28" s="23" t="n"/>
      <c r="O28" s="23" t="n"/>
      <c r="P28" s="23" t="n"/>
      <c r="Q28" s="23" t="n"/>
    </row>
    <row r="29" ht="15" customHeight="1">
      <c r="A29" s="10" t="n">
        <v>25</v>
      </c>
      <c r="B29" s="23" t="n"/>
      <c r="C29" s="23" t="n"/>
      <c r="D29" s="23" t="n"/>
      <c r="E29" s="23" t="n"/>
      <c r="F29" s="23" t="n"/>
      <c r="G29" s="23" t="n"/>
      <c r="H29" s="23" t="n"/>
      <c r="I29" s="23" t="n"/>
      <c r="J29" s="23" t="n"/>
      <c r="K29" s="23" t="n"/>
      <c r="L29" s="23" t="n"/>
      <c r="M29" s="23" t="n"/>
      <c r="N29" s="23" t="n"/>
      <c r="O29" s="23" t="n"/>
      <c r="P29" s="23" t="n"/>
      <c r="Q29" s="23" t="n"/>
    </row>
    <row r="30" ht="15" customHeight="1">
      <c r="A30" s="10" t="n">
        <v>26</v>
      </c>
      <c r="B30" s="23" t="n"/>
      <c r="C30" s="23" t="n"/>
      <c r="D30" s="23" t="n"/>
      <c r="E30" s="23" t="n"/>
      <c r="F30" s="23" t="n"/>
      <c r="G30" s="23" t="n"/>
      <c r="H30" s="23" t="n"/>
      <c r="I30" s="23" t="n"/>
      <c r="J30" s="23" t="n"/>
      <c r="K30" s="23" t="n"/>
      <c r="L30" s="23" t="n"/>
      <c r="M30" s="23" t="n"/>
      <c r="N30" s="23" t="n"/>
      <c r="O30" s="23" t="n"/>
      <c r="P30" s="23" t="n"/>
      <c r="Q30" s="23" t="n"/>
    </row>
    <row r="31" ht="15" customHeight="1">
      <c r="A31" s="10" t="n">
        <v>27</v>
      </c>
      <c r="B31" s="23" t="n"/>
      <c r="C31" s="23" t="n"/>
      <c r="D31" s="23" t="n"/>
      <c r="E31" s="23" t="n"/>
      <c r="F31" s="23" t="n"/>
      <c r="G31" s="23" t="n"/>
      <c r="H31" s="23" t="n"/>
      <c r="I31" s="23" t="n"/>
      <c r="J31" s="23" t="n"/>
      <c r="K31" s="23" t="n"/>
      <c r="L31" s="23" t="n"/>
      <c r="M31" s="23" t="n"/>
      <c r="N31" s="23" t="n"/>
      <c r="O31" s="23" t="n"/>
      <c r="P31" s="23" t="n"/>
      <c r="Q31" s="23" t="n"/>
    </row>
    <row r="32" ht="15" customHeight="1">
      <c r="A32" s="10" t="n">
        <v>28</v>
      </c>
      <c r="B32" s="23" t="n"/>
      <c r="C32" s="23" t="n"/>
      <c r="D32" s="23" t="n"/>
      <c r="E32" s="23" t="n"/>
      <c r="F32" s="23" t="n"/>
      <c r="G32" s="23" t="n"/>
      <c r="H32" s="23" t="n"/>
      <c r="I32" s="23" t="n"/>
      <c r="J32" s="23" t="n"/>
      <c r="K32" s="23" t="n"/>
      <c r="L32" s="23" t="n"/>
      <c r="M32" s="23" t="n"/>
      <c r="N32" s="23" t="n"/>
      <c r="O32" s="23" t="n"/>
      <c r="P32" s="23" t="n"/>
      <c r="Q32" s="23" t="n"/>
    </row>
    <row r="33" ht="15" customHeight="1">
      <c r="A33" s="10" t="n">
        <v>29</v>
      </c>
      <c r="B33" s="23" t="n"/>
      <c r="C33" s="23" t="n"/>
      <c r="D33" s="23" t="n"/>
      <c r="E33" s="23" t="n"/>
      <c r="F33" s="23" t="n"/>
      <c r="G33" s="23" t="n"/>
      <c r="H33" s="23" t="n"/>
      <c r="I33" s="23" t="n"/>
      <c r="J33" s="23" t="n"/>
      <c r="K33" s="23" t="n"/>
      <c r="L33" s="23" t="n"/>
      <c r="M33" s="23" t="n"/>
      <c r="N33" s="23" t="n"/>
      <c r="O33" s="23" t="n"/>
      <c r="P33" s="23" t="n"/>
      <c r="Q33" s="23" t="n"/>
    </row>
    <row r="34" ht="15" customHeight="1">
      <c r="A34" s="10" t="n">
        <v>30</v>
      </c>
      <c r="B34" s="23" t="n"/>
      <c r="C34" s="23" t="n"/>
      <c r="D34" s="23" t="n"/>
      <c r="E34" s="23" t="n"/>
      <c r="F34" s="23" t="n"/>
      <c r="G34" s="23" t="n"/>
      <c r="H34" s="23" t="n"/>
      <c r="I34" s="23" t="n"/>
      <c r="J34" s="23" t="n"/>
      <c r="K34" s="23" t="n"/>
      <c r="L34" s="23" t="n"/>
      <c r="M34" s="23" t="n"/>
      <c r="N34" s="23" t="n"/>
      <c r="O34" s="23" t="n"/>
      <c r="P34" s="23" t="n"/>
      <c r="Q34" s="23" t="n"/>
    </row>
    <row r="35" ht="15" customHeight="1">
      <c r="A35" s="10" t="n">
        <v>31</v>
      </c>
      <c r="B35" s="23" t="n"/>
      <c r="C35" s="23" t="n"/>
      <c r="D35" s="23" t="n"/>
      <c r="E35" s="23" t="n"/>
      <c r="F35" s="23" t="n"/>
      <c r="G35" s="23" t="n"/>
      <c r="H35" s="23" t="n"/>
      <c r="I35" s="23" t="n"/>
      <c r="J35" s="23" t="n"/>
      <c r="K35" s="23" t="n"/>
      <c r="L35" s="23" t="n"/>
      <c r="M35" s="23" t="n"/>
      <c r="N35" s="23" t="n"/>
      <c r="O35" s="23" t="n"/>
      <c r="P35" s="23" t="n"/>
      <c r="Q35" s="23" t="n"/>
    </row>
    <row r="36" ht="34" customHeight="1">
      <c r="A36" s="3" t="inlineStr">
        <is>
          <t>当月の実施率（自動）</t>
        </is>
      </c>
      <c r="B36" s="11" t="n"/>
      <c r="C36" s="35">
        <f>IFERROR(COUNTIF($C$5:$M$35,"✓")/(IF($C$37="",COUNTA($O$5:$O$35),$C$37)*11),0)</f>
        <v/>
      </c>
      <c r="D36" s="18" t="n"/>
      <c r="E36" s="11" t="n"/>
      <c r="F36" s="61" t="inlineStr">
        <is>
          <t>※ 母数は「営業日数 × 11項目」です。C37に当月の営業日数を入れてください。空欄のときは記入者欄（O列）が埋まっている行数を営業日数とみなします。暦日数では計算しません。</t>
        </is>
      </c>
    </row>
    <row r="37">
      <c r="A37" s="3" t="inlineStr">
        <is>
          <t>当月の営業日数（開所した日数）</t>
        </is>
      </c>
      <c r="C37" s="60" t="n"/>
    </row>
    <row r="38" ht="18" customHeight="1">
      <c r="A38" s="8" t="inlineStr">
        <is>
          <t>■ 週次・月次の点検</t>
        </is>
      </c>
    </row>
    <row r="39" ht="20" customHeight="1">
      <c r="A39" s="9" t="inlineStr">
        <is>
          <t>区分</t>
        </is>
      </c>
      <c r="B39" s="9" t="inlineStr">
        <is>
          <t>点検項目</t>
        </is>
      </c>
      <c r="C39" s="11" t="n"/>
      <c r="D39" s="9" t="inlineStr">
        <is>
          <t>第1週</t>
        </is>
      </c>
      <c r="E39" s="9" t="inlineStr">
        <is>
          <t>第2週</t>
        </is>
      </c>
      <c r="F39" s="9" t="inlineStr">
        <is>
          <t>第3週</t>
        </is>
      </c>
      <c r="G39" s="9" t="inlineStr">
        <is>
          <t>第4週</t>
        </is>
      </c>
      <c r="H39" s="9" t="inlineStr">
        <is>
          <t>第5週</t>
        </is>
      </c>
      <c r="I39" s="9" t="inlineStr">
        <is>
          <t>確認者</t>
        </is>
      </c>
    </row>
    <row r="40" ht="20" customHeight="1">
      <c r="A40" s="10" t="inlineStr">
        <is>
          <t>週次</t>
        </is>
      </c>
      <c r="B40" s="7" t="inlineStr">
        <is>
          <t>布製品の洗濯</t>
        </is>
      </c>
      <c r="C40" s="11" t="n"/>
      <c r="D40" s="23" t="n"/>
      <c r="E40" s="23" t="n"/>
      <c r="F40" s="23" t="n"/>
      <c r="G40" s="23" t="n"/>
      <c r="H40" s="23" t="n"/>
      <c r="I40" s="23" t="n"/>
    </row>
    <row r="41" ht="20" customHeight="1">
      <c r="A41" s="10" t="inlineStr">
        <is>
          <t>週次</t>
        </is>
      </c>
      <c r="B41" s="7" t="inlineStr">
        <is>
          <t>マット・クッションの消毒</t>
        </is>
      </c>
      <c r="C41" s="11" t="n"/>
      <c r="D41" s="23" t="n"/>
      <c r="E41" s="23" t="n"/>
      <c r="F41" s="23" t="n"/>
      <c r="G41" s="23" t="n"/>
      <c r="H41" s="23" t="n"/>
      <c r="I41" s="23" t="n"/>
    </row>
    <row r="42" ht="20" customHeight="1">
      <c r="A42" s="10" t="inlineStr">
        <is>
          <t>週次</t>
        </is>
      </c>
      <c r="B42" s="7" t="inlineStr">
        <is>
          <t>加湿器の清掃・水の交換</t>
        </is>
      </c>
      <c r="C42" s="11" t="n"/>
      <c r="D42" s="23" t="n"/>
      <c r="E42" s="23" t="n"/>
      <c r="F42" s="23" t="n"/>
      <c r="G42" s="23" t="n"/>
      <c r="H42" s="23" t="n"/>
      <c r="I42" s="23" t="n"/>
    </row>
    <row r="43" ht="20" customHeight="1">
      <c r="A43" s="10" t="inlineStr">
        <is>
          <t>月次</t>
        </is>
      </c>
      <c r="B43" s="7" t="inlineStr">
        <is>
          <t>備蓄品の数量確認（マスク・手袋・エプロン・消毒液・ペーパータオル・ビニール袋・体温計）</t>
        </is>
      </c>
      <c r="C43" s="11" t="n"/>
      <c r="D43" s="23" t="n"/>
      <c r="E43" s="23" t="n"/>
      <c r="F43" s="23" t="n"/>
      <c r="G43" s="23" t="n"/>
      <c r="H43" s="23" t="n"/>
      <c r="I43" s="23" t="n"/>
    </row>
    <row r="44" ht="20" customHeight="1">
      <c r="A44" s="10" t="inlineStr">
        <is>
          <t>月次</t>
        </is>
      </c>
      <c r="B44" s="7" t="inlineStr">
        <is>
          <t>消毒液の使用期限確認</t>
        </is>
      </c>
      <c r="C44" s="11" t="n"/>
      <c r="D44" s="23" t="n"/>
      <c r="E44" s="23" t="n"/>
      <c r="F44" s="23" t="n"/>
      <c r="G44" s="23" t="n"/>
      <c r="H44" s="23" t="n"/>
      <c r="I44" s="23" t="n"/>
    </row>
    <row r="45" ht="20" customHeight="1">
      <c r="A45" s="10" t="inlineStr">
        <is>
          <t>月次</t>
        </is>
      </c>
      <c r="B45" s="7" t="inlineStr">
        <is>
          <t>嘔吐物処理キットの中身点検</t>
        </is>
      </c>
      <c r="C45" s="11" t="n"/>
      <c r="D45" s="23" t="n"/>
      <c r="E45" s="23" t="n"/>
      <c r="F45" s="23" t="n"/>
      <c r="G45" s="23" t="n"/>
      <c r="H45" s="23" t="n"/>
      <c r="I45" s="23" t="n"/>
    </row>
    <row r="46" ht="20" customHeight="1">
      <c r="A46" s="10" t="inlineStr">
        <is>
          <t>月次</t>
        </is>
      </c>
      <c r="B46" s="7" t="inlineStr">
        <is>
          <t>感染症・食中毒の指針の掲示状況の確認</t>
        </is>
      </c>
      <c r="C46" s="11" t="n"/>
      <c r="D46" s="23" t="n"/>
      <c r="E46" s="23" t="n"/>
      <c r="F46" s="23" t="n"/>
      <c r="G46" s="23" t="n"/>
      <c r="H46" s="23" t="n"/>
      <c r="I46" s="23" t="n"/>
    </row>
  </sheetData>
  <mergeCells count="13">
    <mergeCell ref="B39:C39"/>
    <mergeCell ref="C36:E36"/>
    <mergeCell ref="B44:C44"/>
    <mergeCell ref="F36:Q36"/>
    <mergeCell ref="A1:S1"/>
    <mergeCell ref="B42:C42"/>
    <mergeCell ref="B45:C45"/>
    <mergeCell ref="B46:C46"/>
    <mergeCell ref="A36:B36"/>
    <mergeCell ref="B40:C40"/>
    <mergeCell ref="B41:C41"/>
    <mergeCell ref="A38:S38"/>
    <mergeCell ref="B43:C43"/>
  </mergeCells>
  <pageMargins left="0.4" right="0.4" top="0.5" bottom="0.6" header="0.5" footer="0.5"/>
  <pageSetup orientation="landscape" paperSize="9" fitToHeight="0" fitToWidth="1"/>
  <headerFooter>
    <oddHeader/>
    <oddFooter>&amp;L&amp;8 様式6 衛生管理チェック表／最終確認日 2026-08-14／v1.0&amp;R&amp;8 &amp;P / &amp;N</oddFooter>
    <evenHeader/>
    <evenFooter/>
    <firstHeader/>
    <firstFooter/>
  </headerFooter>
</worksheet>
</file>

<file path=xl/worksheets/sheet8.xml><?xml version="1.0" encoding="utf-8"?>
<worksheet xmlns="http://schemas.openxmlformats.org/spreadsheetml/2006/main">
  <sheetPr>
    <outlinePr summaryBelow="1" summaryRight="1"/>
    <pageSetUpPr fitToPage="1"/>
  </sheetPr>
  <dimension ref="A1:V204"/>
  <sheetViews>
    <sheetView workbookViewId="0">
      <pane xSplit="2" ySplit="4" topLeftCell="C5" activePane="bottomRight" state="frozen"/>
      <selection pane="topRight" activeCell="A1" sqref="A1"/>
      <selection pane="bottomLeft" activeCell="A1" sqref="A1"/>
      <selection pane="bottomRight" activeCell="A1" sqref="A1"/>
    </sheetView>
  </sheetViews>
  <sheetFormatPr baseColWidth="8" defaultRowHeight="15"/>
  <cols>
    <col width="11" customWidth="1" min="1" max="1"/>
    <col width="12" customWidth="1" min="2" max="2"/>
    <col width="8" customWidth="1" min="3" max="3"/>
    <col width="8" customWidth="1" min="4" max="4"/>
    <col width="12" customWidth="1" min="5" max="5"/>
    <col width="6" customWidth="1" min="6" max="6"/>
    <col width="6" customWidth="1" min="7" max="7"/>
    <col width="16" customWidth="1" min="8" max="8"/>
    <col width="9" customWidth="1" min="9" max="9"/>
    <col width="9" customWidth="1" min="10" max="10"/>
    <col width="14" customWidth="1" min="11" max="11"/>
    <col width="16" customWidth="1" min="12" max="12"/>
    <col width="11" customWidth="1" min="13" max="13"/>
    <col width="11" customWidth="1" min="14" max="14"/>
    <col width="11" customWidth="1" min="15" max="15"/>
    <col width="12" customWidth="1" min="16" max="16"/>
    <col width="40" customWidth="1" min="17" max="17"/>
    <col width="11" customWidth="1" min="18" max="18"/>
    <col width="14" customWidth="1" min="19" max="19"/>
    <col width="12" customWidth="1" min="20" max="20"/>
    <col width="22" customWidth="1" min="21" max="21"/>
    <col width="22" customWidth="1" min="22" max="22"/>
  </cols>
  <sheetData>
    <row r="1" ht="24" customHeight="1">
      <c r="A1" s="1" t="inlineStr">
        <is>
          <t>様式7　健康観察・欠席連絡記録（欠席時対応加算の算定根拠記録を兼ねる）</t>
        </is>
      </c>
    </row>
    <row r="2" ht="32" customHeight="1">
      <c r="A2" s="62" t="inlineStr">
        <is>
          <t>※ 欠席時対応加算の対象になるのは、急病等により利用を中止した日の「前々日・前日・当日」に中止の連絡があった場合です（児童福祉法に基づく指定通所支援…の額の算定に関する基準等の制定に伴う実施上の留意事項について 2の(1)⑪(一)）。3営業日以上前のキャンセル、急病等以外の理由による欠席は対象外です。</t>
        </is>
      </c>
    </row>
    <row r="3" ht="32" customHeight="1">
      <c r="A3" s="62" t="inlineStr">
        <is>
          <t>※ Q列「相談援助の内容」が空欄だと、平成24年厚生労働省告示第122号 別表 第1の7／第3の5 の注が求める記録がないことになり算定できません。上限は障害児1人につき1月4回（主として重症心身障害児を通わせる事業所で定員充足率が100分の80未満の場合は、重症心身障害児に限り8回）で、事業所全体で4回ではありません。T列は児童ごとの当月回数を数えています。</t>
        </is>
      </c>
      <c r="U3" t="inlineStr">
        <is>
          <t>▼ 計算用の補助列（印刷範囲外。触らないでください）</t>
        </is>
      </c>
    </row>
    <row r="4" ht="54" customHeight="1">
      <c r="A4" s="9" t="inlineStr">
        <is>
          <t>日付</t>
        </is>
      </c>
      <c r="B4" s="9" t="inlineStr">
        <is>
          <t>氏名</t>
        </is>
      </c>
      <c r="C4" s="9" t="inlineStr">
        <is>
          <t>児童・職員</t>
        </is>
      </c>
      <c r="D4" s="9" t="inlineStr">
        <is>
          <t>体温(℃)</t>
        </is>
      </c>
      <c r="E4" s="9" t="inlineStr">
        <is>
          <t>前夜からの嘔吐・下痢</t>
        </is>
      </c>
      <c r="F4" s="9" t="inlineStr">
        <is>
          <t>嘔吐</t>
        </is>
      </c>
      <c r="G4" s="9" t="inlineStr">
        <is>
          <t>下痢</t>
        </is>
      </c>
      <c r="H4" s="9" t="inlineStr">
        <is>
          <t>咳・発熱等その他の症状</t>
        </is>
      </c>
      <c r="I4" s="9" t="inlineStr">
        <is>
          <t>利用の可否</t>
        </is>
      </c>
      <c r="J4" s="9" t="inlineStr">
        <is>
          <t>受診の有無</t>
        </is>
      </c>
      <c r="K4" s="9" t="inlineStr">
        <is>
          <t>診断名</t>
        </is>
      </c>
      <c r="L4" s="9" t="inlineStr">
        <is>
          <t>医師の指示</t>
        </is>
      </c>
      <c r="M4" s="9" t="inlineStr">
        <is>
          <t>登所時の観察者</t>
        </is>
      </c>
      <c r="N4" s="9" t="inlineStr">
        <is>
          <t>欠席区分（急病等の連絡タイミング）</t>
        </is>
      </c>
      <c r="O4" s="9" t="inlineStr">
        <is>
          <t>連絡を受けた時刻</t>
        </is>
      </c>
      <c r="P4" s="9" t="inlineStr">
        <is>
          <t>連絡者（続柄）</t>
        </is>
      </c>
      <c r="Q4" s="9" t="inlineStr">
        <is>
          <t>相談援助の内容（症状・欠席理由・助言した内容）※必須</t>
        </is>
      </c>
      <c r="R4" s="9" t="inlineStr">
        <is>
          <t>対応職員名</t>
        </is>
      </c>
      <c r="S4" s="9" t="inlineStr">
        <is>
          <t>欠席時対応加算 算定対象（自動）</t>
        </is>
      </c>
      <c r="T4" s="9" t="inlineStr">
        <is>
          <t>当月算定回数（この児童で何回目・自動）</t>
        </is>
      </c>
      <c r="U4" s="9" t="inlineStr">
        <is>
          <t>加算の対象になり得る欠席（自動）</t>
        </is>
      </c>
      <c r="V4" s="9" t="inlineStr">
        <is>
          <t>この児童の当月何件目か（自動）</t>
        </is>
      </c>
    </row>
    <row r="5" ht="16" customHeight="1">
      <c r="A5" s="21" t="n"/>
      <c r="B5" s="23" t="n"/>
      <c r="C5" s="23" t="n"/>
      <c r="D5" s="23" t="n"/>
      <c r="E5" s="23" t="n"/>
      <c r="F5" s="23" t="n"/>
      <c r="G5" s="23" t="n"/>
      <c r="H5" s="4" t="n"/>
      <c r="I5" s="23" t="n"/>
      <c r="J5" s="23" t="n"/>
      <c r="K5" s="4" t="n"/>
      <c r="L5" s="4" t="n"/>
      <c r="M5" s="23" t="n"/>
      <c r="N5" s="23" t="n"/>
      <c r="O5" s="19" t="n"/>
      <c r="P5" s="23" t="n"/>
      <c r="Q5" s="4" t="n"/>
      <c r="R5" s="23" t="n"/>
      <c r="S5" s="24">
        <f>IF($A5="","",IF(AND($C5="児童",OR($N5="当日連絡（急病等）",$N5="前日連絡（急病等）",$N5="前々日連絡（急病等）"),$Q5&lt;&gt;""),"対象","対象外"))</f>
        <v/>
      </c>
      <c r="T5" s="24">
        <f>IF($A5="","",IF($S5="対象",COUNTIFS($B$5:$B5,$B5,$A$5:$A5,"&gt;="&amp;EOMONTH($A5,-1)+1,$A$5:$A5,"&lt;="&amp;EOMONTH($A5,0),$S$5:$S5,"対象"),""))</f>
        <v/>
      </c>
      <c r="U5" s="24">
        <f>IF($A5="","",IF(AND($C5="児童",OR($N5="当日連絡（急病等）",$N5="前日連絡（急病等）",$N5="前々日連絡（急病等）")),"該当",""))</f>
        <v/>
      </c>
      <c r="V5" s="24">
        <f>IF($U5&lt;&gt;"該当","",COUNTIFS($B$5:$B5,$B5,$A$5:$A5,"&gt;="&amp;EOMONTH($A5,-1)+1,$A$5:$A5,"&lt;="&amp;EOMONTH($A5,0),$U$5:$U5,"該当"))</f>
        <v/>
      </c>
    </row>
    <row r="6" ht="16" customHeight="1">
      <c r="A6" s="21" t="n"/>
      <c r="B6" s="23" t="n"/>
      <c r="C6" s="23" t="n"/>
      <c r="D6" s="23" t="n"/>
      <c r="E6" s="23" t="n"/>
      <c r="F6" s="23" t="n"/>
      <c r="G6" s="23" t="n"/>
      <c r="H6" s="4" t="n"/>
      <c r="I6" s="23" t="n"/>
      <c r="J6" s="23" t="n"/>
      <c r="K6" s="4" t="n"/>
      <c r="L6" s="4" t="n"/>
      <c r="M6" s="23" t="n"/>
      <c r="N6" s="23" t="n"/>
      <c r="O6" s="19" t="n"/>
      <c r="P6" s="23" t="n"/>
      <c r="Q6" s="4" t="n"/>
      <c r="R6" s="23" t="n"/>
      <c r="S6" s="24">
        <f>IF($A6="","",IF(AND($C6="児童",OR($N6="当日連絡（急病等）",$N6="前日連絡（急病等）",$N6="前々日連絡（急病等）"),$Q6&lt;&gt;""),"対象","対象外"))</f>
        <v/>
      </c>
      <c r="T6" s="24">
        <f>IF($A6="","",IF($S6="対象",COUNTIFS($B$5:$B6,$B6,$A$5:$A6,"&gt;="&amp;EOMONTH($A6,-1)+1,$A$5:$A6,"&lt;="&amp;EOMONTH($A6,0),$S$5:$S6,"対象"),""))</f>
        <v/>
      </c>
      <c r="U6" s="24">
        <f>IF($A6="","",IF(AND($C6="児童",OR($N6="当日連絡（急病等）",$N6="前日連絡（急病等）",$N6="前々日連絡（急病等）")),"該当",""))</f>
        <v/>
      </c>
      <c r="V6" s="24">
        <f>IF($U6&lt;&gt;"該当","",COUNTIFS($B$5:$B6,$B6,$A$5:$A6,"&gt;="&amp;EOMONTH($A6,-1)+1,$A$5:$A6,"&lt;="&amp;EOMONTH($A6,0),$U$5:$U6,"該当"))</f>
        <v/>
      </c>
    </row>
    <row r="7" ht="16" customHeight="1">
      <c r="A7" s="21" t="n"/>
      <c r="B7" s="23" t="n"/>
      <c r="C7" s="23" t="n"/>
      <c r="D7" s="23" t="n"/>
      <c r="E7" s="23" t="n"/>
      <c r="F7" s="23" t="n"/>
      <c r="G7" s="23" t="n"/>
      <c r="H7" s="4" t="n"/>
      <c r="I7" s="23" t="n"/>
      <c r="J7" s="23" t="n"/>
      <c r="K7" s="4" t="n"/>
      <c r="L7" s="4" t="n"/>
      <c r="M7" s="23" t="n"/>
      <c r="N7" s="23" t="n"/>
      <c r="O7" s="19" t="n"/>
      <c r="P7" s="23" t="n"/>
      <c r="Q7" s="4" t="n"/>
      <c r="R7" s="23" t="n"/>
      <c r="S7" s="24">
        <f>IF($A7="","",IF(AND($C7="児童",OR($N7="当日連絡（急病等）",$N7="前日連絡（急病等）",$N7="前々日連絡（急病等）"),$Q7&lt;&gt;""),"対象","対象外"))</f>
        <v/>
      </c>
      <c r="T7" s="24">
        <f>IF($A7="","",IF($S7="対象",COUNTIFS($B$5:$B7,$B7,$A$5:$A7,"&gt;="&amp;EOMONTH($A7,-1)+1,$A$5:$A7,"&lt;="&amp;EOMONTH($A7,0),$S$5:$S7,"対象"),""))</f>
        <v/>
      </c>
      <c r="U7" s="24">
        <f>IF($A7="","",IF(AND($C7="児童",OR($N7="当日連絡（急病等）",$N7="前日連絡（急病等）",$N7="前々日連絡（急病等）")),"該当",""))</f>
        <v/>
      </c>
      <c r="V7" s="24">
        <f>IF($U7&lt;&gt;"該当","",COUNTIFS($B$5:$B7,$B7,$A$5:$A7,"&gt;="&amp;EOMONTH($A7,-1)+1,$A$5:$A7,"&lt;="&amp;EOMONTH($A7,0),$U$5:$U7,"該当"))</f>
        <v/>
      </c>
    </row>
    <row r="8" ht="16" customHeight="1">
      <c r="A8" s="21" t="n"/>
      <c r="B8" s="23" t="n"/>
      <c r="C8" s="23" t="n"/>
      <c r="D8" s="23" t="n"/>
      <c r="E8" s="23" t="n"/>
      <c r="F8" s="23" t="n"/>
      <c r="G8" s="23" t="n"/>
      <c r="H8" s="4" t="n"/>
      <c r="I8" s="23" t="n"/>
      <c r="J8" s="23" t="n"/>
      <c r="K8" s="4" t="n"/>
      <c r="L8" s="4" t="n"/>
      <c r="M8" s="23" t="n"/>
      <c r="N8" s="23" t="n"/>
      <c r="O8" s="19" t="n"/>
      <c r="P8" s="23" t="n"/>
      <c r="Q8" s="4" t="n"/>
      <c r="R8" s="23" t="n"/>
      <c r="S8" s="24">
        <f>IF($A8="","",IF(AND($C8="児童",OR($N8="当日連絡（急病等）",$N8="前日連絡（急病等）",$N8="前々日連絡（急病等）"),$Q8&lt;&gt;""),"対象","対象外"))</f>
        <v/>
      </c>
      <c r="T8" s="24">
        <f>IF($A8="","",IF($S8="対象",COUNTIFS($B$5:$B8,$B8,$A$5:$A8,"&gt;="&amp;EOMONTH($A8,-1)+1,$A$5:$A8,"&lt;="&amp;EOMONTH($A8,0),$S$5:$S8,"対象"),""))</f>
        <v/>
      </c>
      <c r="U8" s="24">
        <f>IF($A8="","",IF(AND($C8="児童",OR($N8="当日連絡（急病等）",$N8="前日連絡（急病等）",$N8="前々日連絡（急病等）")),"該当",""))</f>
        <v/>
      </c>
      <c r="V8" s="24">
        <f>IF($U8&lt;&gt;"該当","",COUNTIFS($B$5:$B8,$B8,$A$5:$A8,"&gt;="&amp;EOMONTH($A8,-1)+1,$A$5:$A8,"&lt;="&amp;EOMONTH($A8,0),$U$5:$U8,"該当"))</f>
        <v/>
      </c>
    </row>
    <row r="9" ht="16" customHeight="1">
      <c r="A9" s="21" t="n"/>
      <c r="B9" s="23" t="n"/>
      <c r="C9" s="23" t="n"/>
      <c r="D9" s="23" t="n"/>
      <c r="E9" s="23" t="n"/>
      <c r="F9" s="23" t="n"/>
      <c r="G9" s="23" t="n"/>
      <c r="H9" s="4" t="n"/>
      <c r="I9" s="23" t="n"/>
      <c r="J9" s="23" t="n"/>
      <c r="K9" s="4" t="n"/>
      <c r="L9" s="4" t="n"/>
      <c r="M9" s="23" t="n"/>
      <c r="N9" s="23" t="n"/>
      <c r="O9" s="19" t="n"/>
      <c r="P9" s="23" t="n"/>
      <c r="Q9" s="4" t="n"/>
      <c r="R9" s="23" t="n"/>
      <c r="S9" s="24">
        <f>IF($A9="","",IF(AND($C9="児童",OR($N9="当日連絡（急病等）",$N9="前日連絡（急病等）",$N9="前々日連絡（急病等）"),$Q9&lt;&gt;""),"対象","対象外"))</f>
        <v/>
      </c>
      <c r="T9" s="24">
        <f>IF($A9="","",IF($S9="対象",COUNTIFS($B$5:$B9,$B9,$A$5:$A9,"&gt;="&amp;EOMONTH($A9,-1)+1,$A$5:$A9,"&lt;="&amp;EOMONTH($A9,0),$S$5:$S9,"対象"),""))</f>
        <v/>
      </c>
      <c r="U9" s="24">
        <f>IF($A9="","",IF(AND($C9="児童",OR($N9="当日連絡（急病等）",$N9="前日連絡（急病等）",$N9="前々日連絡（急病等）")),"該当",""))</f>
        <v/>
      </c>
      <c r="V9" s="24">
        <f>IF($U9&lt;&gt;"該当","",COUNTIFS($B$5:$B9,$B9,$A$5:$A9,"&gt;="&amp;EOMONTH($A9,-1)+1,$A$5:$A9,"&lt;="&amp;EOMONTH($A9,0),$U$5:$U9,"該当"))</f>
        <v/>
      </c>
    </row>
    <row r="10" ht="16" customHeight="1">
      <c r="A10" s="21" t="n"/>
      <c r="B10" s="23" t="n"/>
      <c r="C10" s="23" t="n"/>
      <c r="D10" s="23" t="n"/>
      <c r="E10" s="23" t="n"/>
      <c r="F10" s="23" t="n"/>
      <c r="G10" s="23" t="n"/>
      <c r="H10" s="4" t="n"/>
      <c r="I10" s="23" t="n"/>
      <c r="J10" s="23" t="n"/>
      <c r="K10" s="4" t="n"/>
      <c r="L10" s="4" t="n"/>
      <c r="M10" s="23" t="n"/>
      <c r="N10" s="23" t="n"/>
      <c r="O10" s="19" t="n"/>
      <c r="P10" s="23" t="n"/>
      <c r="Q10" s="4" t="n"/>
      <c r="R10" s="23" t="n"/>
      <c r="S10" s="24">
        <f>IF($A10="","",IF(AND($C10="児童",OR($N10="当日連絡（急病等）",$N10="前日連絡（急病等）",$N10="前々日連絡（急病等）"),$Q10&lt;&gt;""),"対象","対象外"))</f>
        <v/>
      </c>
      <c r="T10" s="24">
        <f>IF($A10="","",IF($S10="対象",COUNTIFS($B$5:$B10,$B10,$A$5:$A10,"&gt;="&amp;EOMONTH($A10,-1)+1,$A$5:$A10,"&lt;="&amp;EOMONTH($A10,0),$S$5:$S10,"対象"),""))</f>
        <v/>
      </c>
      <c r="U10" s="24">
        <f>IF($A10="","",IF(AND($C10="児童",OR($N10="当日連絡（急病等）",$N10="前日連絡（急病等）",$N10="前々日連絡（急病等）")),"該当",""))</f>
        <v/>
      </c>
      <c r="V10" s="24">
        <f>IF($U10&lt;&gt;"該当","",COUNTIFS($B$5:$B10,$B10,$A$5:$A10,"&gt;="&amp;EOMONTH($A10,-1)+1,$A$5:$A10,"&lt;="&amp;EOMONTH($A10,0),$U$5:$U10,"該当"))</f>
        <v/>
      </c>
    </row>
    <row r="11" ht="16" customHeight="1">
      <c r="A11" s="21" t="n"/>
      <c r="B11" s="23" t="n"/>
      <c r="C11" s="23" t="n"/>
      <c r="D11" s="23" t="n"/>
      <c r="E11" s="23" t="n"/>
      <c r="F11" s="23" t="n"/>
      <c r="G11" s="23" t="n"/>
      <c r="H11" s="4" t="n"/>
      <c r="I11" s="23" t="n"/>
      <c r="J11" s="23" t="n"/>
      <c r="K11" s="4" t="n"/>
      <c r="L11" s="4" t="n"/>
      <c r="M11" s="23" t="n"/>
      <c r="N11" s="23" t="n"/>
      <c r="O11" s="19" t="n"/>
      <c r="P11" s="23" t="n"/>
      <c r="Q11" s="4" t="n"/>
      <c r="R11" s="23" t="n"/>
      <c r="S11" s="24">
        <f>IF($A11="","",IF(AND($C11="児童",OR($N11="当日連絡（急病等）",$N11="前日連絡（急病等）",$N11="前々日連絡（急病等）"),$Q11&lt;&gt;""),"対象","対象外"))</f>
        <v/>
      </c>
      <c r="T11" s="24">
        <f>IF($A11="","",IF($S11="対象",COUNTIFS($B$5:$B11,$B11,$A$5:$A11,"&gt;="&amp;EOMONTH($A11,-1)+1,$A$5:$A11,"&lt;="&amp;EOMONTH($A11,0),$S$5:$S11,"対象"),""))</f>
        <v/>
      </c>
      <c r="U11" s="24">
        <f>IF($A11="","",IF(AND($C11="児童",OR($N11="当日連絡（急病等）",$N11="前日連絡（急病等）",$N11="前々日連絡（急病等）")),"該当",""))</f>
        <v/>
      </c>
      <c r="V11" s="24">
        <f>IF($U11&lt;&gt;"該当","",COUNTIFS($B$5:$B11,$B11,$A$5:$A11,"&gt;="&amp;EOMONTH($A11,-1)+1,$A$5:$A11,"&lt;="&amp;EOMONTH($A11,0),$U$5:$U11,"該当"))</f>
        <v/>
      </c>
    </row>
    <row r="12" ht="16" customHeight="1">
      <c r="A12" s="21" t="n"/>
      <c r="B12" s="23" t="n"/>
      <c r="C12" s="23" t="n"/>
      <c r="D12" s="23" t="n"/>
      <c r="E12" s="23" t="n"/>
      <c r="F12" s="23" t="n"/>
      <c r="G12" s="23" t="n"/>
      <c r="H12" s="4" t="n"/>
      <c r="I12" s="23" t="n"/>
      <c r="J12" s="23" t="n"/>
      <c r="K12" s="4" t="n"/>
      <c r="L12" s="4" t="n"/>
      <c r="M12" s="23" t="n"/>
      <c r="N12" s="23" t="n"/>
      <c r="O12" s="19" t="n"/>
      <c r="P12" s="23" t="n"/>
      <c r="Q12" s="4" t="n"/>
      <c r="R12" s="23" t="n"/>
      <c r="S12" s="24">
        <f>IF($A12="","",IF(AND($C12="児童",OR($N12="当日連絡（急病等）",$N12="前日連絡（急病等）",$N12="前々日連絡（急病等）"),$Q12&lt;&gt;""),"対象","対象外"))</f>
        <v/>
      </c>
      <c r="T12" s="24">
        <f>IF($A12="","",IF($S12="対象",COUNTIFS($B$5:$B12,$B12,$A$5:$A12,"&gt;="&amp;EOMONTH($A12,-1)+1,$A$5:$A12,"&lt;="&amp;EOMONTH($A12,0),$S$5:$S12,"対象"),""))</f>
        <v/>
      </c>
      <c r="U12" s="24">
        <f>IF($A12="","",IF(AND($C12="児童",OR($N12="当日連絡（急病等）",$N12="前日連絡（急病等）",$N12="前々日連絡（急病等）")),"該当",""))</f>
        <v/>
      </c>
      <c r="V12" s="24">
        <f>IF($U12&lt;&gt;"該当","",COUNTIFS($B$5:$B12,$B12,$A$5:$A12,"&gt;="&amp;EOMONTH($A12,-1)+1,$A$5:$A12,"&lt;="&amp;EOMONTH($A12,0),$U$5:$U12,"該当"))</f>
        <v/>
      </c>
    </row>
    <row r="13" ht="16" customHeight="1">
      <c r="A13" s="21" t="n"/>
      <c r="B13" s="23" t="n"/>
      <c r="C13" s="23" t="n"/>
      <c r="D13" s="23" t="n"/>
      <c r="E13" s="23" t="n"/>
      <c r="F13" s="23" t="n"/>
      <c r="G13" s="23" t="n"/>
      <c r="H13" s="4" t="n"/>
      <c r="I13" s="23" t="n"/>
      <c r="J13" s="23" t="n"/>
      <c r="K13" s="4" t="n"/>
      <c r="L13" s="4" t="n"/>
      <c r="M13" s="23" t="n"/>
      <c r="N13" s="23" t="n"/>
      <c r="O13" s="19" t="n"/>
      <c r="P13" s="23" t="n"/>
      <c r="Q13" s="4" t="n"/>
      <c r="R13" s="23" t="n"/>
      <c r="S13" s="24">
        <f>IF($A13="","",IF(AND($C13="児童",OR($N13="当日連絡（急病等）",$N13="前日連絡（急病等）",$N13="前々日連絡（急病等）"),$Q13&lt;&gt;""),"対象","対象外"))</f>
        <v/>
      </c>
      <c r="T13" s="24">
        <f>IF($A13="","",IF($S13="対象",COUNTIFS($B$5:$B13,$B13,$A$5:$A13,"&gt;="&amp;EOMONTH($A13,-1)+1,$A$5:$A13,"&lt;="&amp;EOMONTH($A13,0),$S$5:$S13,"対象"),""))</f>
        <v/>
      </c>
      <c r="U13" s="24">
        <f>IF($A13="","",IF(AND($C13="児童",OR($N13="当日連絡（急病等）",$N13="前日連絡（急病等）",$N13="前々日連絡（急病等）")),"該当",""))</f>
        <v/>
      </c>
      <c r="V13" s="24">
        <f>IF($U13&lt;&gt;"該当","",COUNTIFS($B$5:$B13,$B13,$A$5:$A13,"&gt;="&amp;EOMONTH($A13,-1)+1,$A$5:$A13,"&lt;="&amp;EOMONTH($A13,0),$U$5:$U13,"該当"))</f>
        <v/>
      </c>
    </row>
    <row r="14" ht="16" customHeight="1">
      <c r="A14" s="21" t="n"/>
      <c r="B14" s="23" t="n"/>
      <c r="C14" s="23" t="n"/>
      <c r="D14" s="23" t="n"/>
      <c r="E14" s="23" t="n"/>
      <c r="F14" s="23" t="n"/>
      <c r="G14" s="23" t="n"/>
      <c r="H14" s="4" t="n"/>
      <c r="I14" s="23" t="n"/>
      <c r="J14" s="23" t="n"/>
      <c r="K14" s="4" t="n"/>
      <c r="L14" s="4" t="n"/>
      <c r="M14" s="23" t="n"/>
      <c r="N14" s="23" t="n"/>
      <c r="O14" s="19" t="n"/>
      <c r="P14" s="23" t="n"/>
      <c r="Q14" s="4" t="n"/>
      <c r="R14" s="23" t="n"/>
      <c r="S14" s="24">
        <f>IF($A14="","",IF(AND($C14="児童",OR($N14="当日連絡（急病等）",$N14="前日連絡（急病等）",$N14="前々日連絡（急病等）"),$Q14&lt;&gt;""),"対象","対象外"))</f>
        <v/>
      </c>
      <c r="T14" s="24">
        <f>IF($A14="","",IF($S14="対象",COUNTIFS($B$5:$B14,$B14,$A$5:$A14,"&gt;="&amp;EOMONTH($A14,-1)+1,$A$5:$A14,"&lt;="&amp;EOMONTH($A14,0),$S$5:$S14,"対象"),""))</f>
        <v/>
      </c>
      <c r="U14" s="24">
        <f>IF($A14="","",IF(AND($C14="児童",OR($N14="当日連絡（急病等）",$N14="前日連絡（急病等）",$N14="前々日連絡（急病等）")),"該当",""))</f>
        <v/>
      </c>
      <c r="V14" s="24">
        <f>IF($U14&lt;&gt;"該当","",COUNTIFS($B$5:$B14,$B14,$A$5:$A14,"&gt;="&amp;EOMONTH($A14,-1)+1,$A$5:$A14,"&lt;="&amp;EOMONTH($A14,0),$U$5:$U14,"該当"))</f>
        <v/>
      </c>
    </row>
    <row r="15" ht="16" customHeight="1">
      <c r="A15" s="21" t="n"/>
      <c r="B15" s="23" t="n"/>
      <c r="C15" s="23" t="n"/>
      <c r="D15" s="23" t="n"/>
      <c r="E15" s="23" t="n"/>
      <c r="F15" s="23" t="n"/>
      <c r="G15" s="23" t="n"/>
      <c r="H15" s="4" t="n"/>
      <c r="I15" s="23" t="n"/>
      <c r="J15" s="23" t="n"/>
      <c r="K15" s="4" t="n"/>
      <c r="L15" s="4" t="n"/>
      <c r="M15" s="23" t="n"/>
      <c r="N15" s="23" t="n"/>
      <c r="O15" s="19" t="n"/>
      <c r="P15" s="23" t="n"/>
      <c r="Q15" s="4" t="n"/>
      <c r="R15" s="23" t="n"/>
      <c r="S15" s="24">
        <f>IF($A15="","",IF(AND($C15="児童",OR($N15="当日連絡（急病等）",$N15="前日連絡（急病等）",$N15="前々日連絡（急病等）"),$Q15&lt;&gt;""),"対象","対象外"))</f>
        <v/>
      </c>
      <c r="T15" s="24">
        <f>IF($A15="","",IF($S15="対象",COUNTIFS($B$5:$B15,$B15,$A$5:$A15,"&gt;="&amp;EOMONTH($A15,-1)+1,$A$5:$A15,"&lt;="&amp;EOMONTH($A15,0),$S$5:$S15,"対象"),""))</f>
        <v/>
      </c>
      <c r="U15" s="24">
        <f>IF($A15="","",IF(AND($C15="児童",OR($N15="当日連絡（急病等）",$N15="前日連絡（急病等）",$N15="前々日連絡（急病等）")),"該当",""))</f>
        <v/>
      </c>
      <c r="V15" s="24">
        <f>IF($U15&lt;&gt;"該当","",COUNTIFS($B$5:$B15,$B15,$A$5:$A15,"&gt;="&amp;EOMONTH($A15,-1)+1,$A$5:$A15,"&lt;="&amp;EOMONTH($A15,0),$U$5:$U15,"該当"))</f>
        <v/>
      </c>
    </row>
    <row r="16" ht="16" customHeight="1">
      <c r="A16" s="21" t="n"/>
      <c r="B16" s="23" t="n"/>
      <c r="C16" s="23" t="n"/>
      <c r="D16" s="23" t="n"/>
      <c r="E16" s="23" t="n"/>
      <c r="F16" s="23" t="n"/>
      <c r="G16" s="23" t="n"/>
      <c r="H16" s="4" t="n"/>
      <c r="I16" s="23" t="n"/>
      <c r="J16" s="23" t="n"/>
      <c r="K16" s="4" t="n"/>
      <c r="L16" s="4" t="n"/>
      <c r="M16" s="23" t="n"/>
      <c r="N16" s="23" t="n"/>
      <c r="O16" s="19" t="n"/>
      <c r="P16" s="23" t="n"/>
      <c r="Q16" s="4" t="n"/>
      <c r="R16" s="23" t="n"/>
      <c r="S16" s="24">
        <f>IF($A16="","",IF(AND($C16="児童",OR($N16="当日連絡（急病等）",$N16="前日連絡（急病等）",$N16="前々日連絡（急病等）"),$Q16&lt;&gt;""),"対象","対象外"))</f>
        <v/>
      </c>
      <c r="T16" s="24">
        <f>IF($A16="","",IF($S16="対象",COUNTIFS($B$5:$B16,$B16,$A$5:$A16,"&gt;="&amp;EOMONTH($A16,-1)+1,$A$5:$A16,"&lt;="&amp;EOMONTH($A16,0),$S$5:$S16,"対象"),""))</f>
        <v/>
      </c>
      <c r="U16" s="24">
        <f>IF($A16="","",IF(AND($C16="児童",OR($N16="当日連絡（急病等）",$N16="前日連絡（急病等）",$N16="前々日連絡（急病等）")),"該当",""))</f>
        <v/>
      </c>
      <c r="V16" s="24">
        <f>IF($U16&lt;&gt;"該当","",COUNTIFS($B$5:$B16,$B16,$A$5:$A16,"&gt;="&amp;EOMONTH($A16,-1)+1,$A$5:$A16,"&lt;="&amp;EOMONTH($A16,0),$U$5:$U16,"該当"))</f>
        <v/>
      </c>
    </row>
    <row r="17" ht="16" customHeight="1">
      <c r="A17" s="21" t="n"/>
      <c r="B17" s="23" t="n"/>
      <c r="C17" s="23" t="n"/>
      <c r="D17" s="23" t="n"/>
      <c r="E17" s="23" t="n"/>
      <c r="F17" s="23" t="n"/>
      <c r="G17" s="23" t="n"/>
      <c r="H17" s="4" t="n"/>
      <c r="I17" s="23" t="n"/>
      <c r="J17" s="23" t="n"/>
      <c r="K17" s="4" t="n"/>
      <c r="L17" s="4" t="n"/>
      <c r="M17" s="23" t="n"/>
      <c r="N17" s="23" t="n"/>
      <c r="O17" s="19" t="n"/>
      <c r="P17" s="23" t="n"/>
      <c r="Q17" s="4" t="n"/>
      <c r="R17" s="23" t="n"/>
      <c r="S17" s="24">
        <f>IF($A17="","",IF(AND($C17="児童",OR($N17="当日連絡（急病等）",$N17="前日連絡（急病等）",$N17="前々日連絡（急病等）"),$Q17&lt;&gt;""),"対象","対象外"))</f>
        <v/>
      </c>
      <c r="T17" s="24">
        <f>IF($A17="","",IF($S17="対象",COUNTIFS($B$5:$B17,$B17,$A$5:$A17,"&gt;="&amp;EOMONTH($A17,-1)+1,$A$5:$A17,"&lt;="&amp;EOMONTH($A17,0),$S$5:$S17,"対象"),""))</f>
        <v/>
      </c>
      <c r="U17" s="24">
        <f>IF($A17="","",IF(AND($C17="児童",OR($N17="当日連絡（急病等）",$N17="前日連絡（急病等）",$N17="前々日連絡（急病等）")),"該当",""))</f>
        <v/>
      </c>
      <c r="V17" s="24">
        <f>IF($U17&lt;&gt;"該当","",COUNTIFS($B$5:$B17,$B17,$A$5:$A17,"&gt;="&amp;EOMONTH($A17,-1)+1,$A$5:$A17,"&lt;="&amp;EOMONTH($A17,0),$U$5:$U17,"該当"))</f>
        <v/>
      </c>
    </row>
    <row r="18" ht="16" customHeight="1">
      <c r="A18" s="21" t="n"/>
      <c r="B18" s="23" t="n"/>
      <c r="C18" s="23" t="n"/>
      <c r="D18" s="23" t="n"/>
      <c r="E18" s="23" t="n"/>
      <c r="F18" s="23" t="n"/>
      <c r="G18" s="23" t="n"/>
      <c r="H18" s="4" t="n"/>
      <c r="I18" s="23" t="n"/>
      <c r="J18" s="23" t="n"/>
      <c r="K18" s="4" t="n"/>
      <c r="L18" s="4" t="n"/>
      <c r="M18" s="23" t="n"/>
      <c r="N18" s="23" t="n"/>
      <c r="O18" s="19" t="n"/>
      <c r="P18" s="23" t="n"/>
      <c r="Q18" s="4" t="n"/>
      <c r="R18" s="23" t="n"/>
      <c r="S18" s="24">
        <f>IF($A18="","",IF(AND($C18="児童",OR($N18="当日連絡（急病等）",$N18="前日連絡（急病等）",$N18="前々日連絡（急病等）"),$Q18&lt;&gt;""),"対象","対象外"))</f>
        <v/>
      </c>
      <c r="T18" s="24">
        <f>IF($A18="","",IF($S18="対象",COUNTIFS($B$5:$B18,$B18,$A$5:$A18,"&gt;="&amp;EOMONTH($A18,-1)+1,$A$5:$A18,"&lt;="&amp;EOMONTH($A18,0),$S$5:$S18,"対象"),""))</f>
        <v/>
      </c>
      <c r="U18" s="24">
        <f>IF($A18="","",IF(AND($C18="児童",OR($N18="当日連絡（急病等）",$N18="前日連絡（急病等）",$N18="前々日連絡（急病等）")),"該当",""))</f>
        <v/>
      </c>
      <c r="V18" s="24">
        <f>IF($U18&lt;&gt;"該当","",COUNTIFS($B$5:$B18,$B18,$A$5:$A18,"&gt;="&amp;EOMONTH($A18,-1)+1,$A$5:$A18,"&lt;="&amp;EOMONTH($A18,0),$U$5:$U18,"該当"))</f>
        <v/>
      </c>
    </row>
    <row r="19" ht="16" customHeight="1">
      <c r="A19" s="21" t="n"/>
      <c r="B19" s="23" t="n"/>
      <c r="C19" s="23" t="n"/>
      <c r="D19" s="23" t="n"/>
      <c r="E19" s="23" t="n"/>
      <c r="F19" s="23" t="n"/>
      <c r="G19" s="23" t="n"/>
      <c r="H19" s="4" t="n"/>
      <c r="I19" s="23" t="n"/>
      <c r="J19" s="23" t="n"/>
      <c r="K19" s="4" t="n"/>
      <c r="L19" s="4" t="n"/>
      <c r="M19" s="23" t="n"/>
      <c r="N19" s="23" t="n"/>
      <c r="O19" s="19" t="n"/>
      <c r="P19" s="23" t="n"/>
      <c r="Q19" s="4" t="n"/>
      <c r="R19" s="23" t="n"/>
      <c r="S19" s="24">
        <f>IF($A19="","",IF(AND($C19="児童",OR($N19="当日連絡（急病等）",$N19="前日連絡（急病等）",$N19="前々日連絡（急病等）"),$Q19&lt;&gt;""),"対象","対象外"))</f>
        <v/>
      </c>
      <c r="T19" s="24">
        <f>IF($A19="","",IF($S19="対象",COUNTIFS($B$5:$B19,$B19,$A$5:$A19,"&gt;="&amp;EOMONTH($A19,-1)+1,$A$5:$A19,"&lt;="&amp;EOMONTH($A19,0),$S$5:$S19,"対象"),""))</f>
        <v/>
      </c>
      <c r="U19" s="24">
        <f>IF($A19="","",IF(AND($C19="児童",OR($N19="当日連絡（急病等）",$N19="前日連絡（急病等）",$N19="前々日連絡（急病等）")),"該当",""))</f>
        <v/>
      </c>
      <c r="V19" s="24">
        <f>IF($U19&lt;&gt;"該当","",COUNTIFS($B$5:$B19,$B19,$A$5:$A19,"&gt;="&amp;EOMONTH($A19,-1)+1,$A$5:$A19,"&lt;="&amp;EOMONTH($A19,0),$U$5:$U19,"該当"))</f>
        <v/>
      </c>
    </row>
    <row r="20" ht="16" customHeight="1">
      <c r="A20" s="21" t="n"/>
      <c r="B20" s="23" t="n"/>
      <c r="C20" s="23" t="n"/>
      <c r="D20" s="23" t="n"/>
      <c r="E20" s="23" t="n"/>
      <c r="F20" s="23" t="n"/>
      <c r="G20" s="23" t="n"/>
      <c r="H20" s="4" t="n"/>
      <c r="I20" s="23" t="n"/>
      <c r="J20" s="23" t="n"/>
      <c r="K20" s="4" t="n"/>
      <c r="L20" s="4" t="n"/>
      <c r="M20" s="23" t="n"/>
      <c r="N20" s="23" t="n"/>
      <c r="O20" s="19" t="n"/>
      <c r="P20" s="23" t="n"/>
      <c r="Q20" s="4" t="n"/>
      <c r="R20" s="23" t="n"/>
      <c r="S20" s="24">
        <f>IF($A20="","",IF(AND($C20="児童",OR($N20="当日連絡（急病等）",$N20="前日連絡（急病等）",$N20="前々日連絡（急病等）"),$Q20&lt;&gt;""),"対象","対象外"))</f>
        <v/>
      </c>
      <c r="T20" s="24">
        <f>IF($A20="","",IF($S20="対象",COUNTIFS($B$5:$B20,$B20,$A$5:$A20,"&gt;="&amp;EOMONTH($A20,-1)+1,$A$5:$A20,"&lt;="&amp;EOMONTH($A20,0),$S$5:$S20,"対象"),""))</f>
        <v/>
      </c>
      <c r="U20" s="24">
        <f>IF($A20="","",IF(AND($C20="児童",OR($N20="当日連絡（急病等）",$N20="前日連絡（急病等）",$N20="前々日連絡（急病等）")),"該当",""))</f>
        <v/>
      </c>
      <c r="V20" s="24">
        <f>IF($U20&lt;&gt;"該当","",COUNTIFS($B$5:$B20,$B20,$A$5:$A20,"&gt;="&amp;EOMONTH($A20,-1)+1,$A$5:$A20,"&lt;="&amp;EOMONTH($A20,0),$U$5:$U20,"該当"))</f>
        <v/>
      </c>
    </row>
    <row r="21" ht="16" customHeight="1">
      <c r="A21" s="21" t="n"/>
      <c r="B21" s="23" t="n"/>
      <c r="C21" s="23" t="n"/>
      <c r="D21" s="23" t="n"/>
      <c r="E21" s="23" t="n"/>
      <c r="F21" s="23" t="n"/>
      <c r="G21" s="23" t="n"/>
      <c r="H21" s="4" t="n"/>
      <c r="I21" s="23" t="n"/>
      <c r="J21" s="23" t="n"/>
      <c r="K21" s="4" t="n"/>
      <c r="L21" s="4" t="n"/>
      <c r="M21" s="23" t="n"/>
      <c r="N21" s="23" t="n"/>
      <c r="O21" s="19" t="n"/>
      <c r="P21" s="23" t="n"/>
      <c r="Q21" s="4" t="n"/>
      <c r="R21" s="23" t="n"/>
      <c r="S21" s="24">
        <f>IF($A21="","",IF(AND($C21="児童",OR($N21="当日連絡（急病等）",$N21="前日連絡（急病等）",$N21="前々日連絡（急病等）"),$Q21&lt;&gt;""),"対象","対象外"))</f>
        <v/>
      </c>
      <c r="T21" s="24">
        <f>IF($A21="","",IF($S21="対象",COUNTIFS($B$5:$B21,$B21,$A$5:$A21,"&gt;="&amp;EOMONTH($A21,-1)+1,$A$5:$A21,"&lt;="&amp;EOMONTH($A21,0),$S$5:$S21,"対象"),""))</f>
        <v/>
      </c>
      <c r="U21" s="24">
        <f>IF($A21="","",IF(AND($C21="児童",OR($N21="当日連絡（急病等）",$N21="前日連絡（急病等）",$N21="前々日連絡（急病等）")),"該当",""))</f>
        <v/>
      </c>
      <c r="V21" s="24">
        <f>IF($U21&lt;&gt;"該当","",COUNTIFS($B$5:$B21,$B21,$A$5:$A21,"&gt;="&amp;EOMONTH($A21,-1)+1,$A$5:$A21,"&lt;="&amp;EOMONTH($A21,0),$U$5:$U21,"該当"))</f>
        <v/>
      </c>
    </row>
    <row r="22" ht="16" customHeight="1">
      <c r="A22" s="21" t="n"/>
      <c r="B22" s="23" t="n"/>
      <c r="C22" s="23" t="n"/>
      <c r="D22" s="23" t="n"/>
      <c r="E22" s="23" t="n"/>
      <c r="F22" s="23" t="n"/>
      <c r="G22" s="23" t="n"/>
      <c r="H22" s="4" t="n"/>
      <c r="I22" s="23" t="n"/>
      <c r="J22" s="23" t="n"/>
      <c r="K22" s="4" t="n"/>
      <c r="L22" s="4" t="n"/>
      <c r="M22" s="23" t="n"/>
      <c r="N22" s="23" t="n"/>
      <c r="O22" s="19" t="n"/>
      <c r="P22" s="23" t="n"/>
      <c r="Q22" s="4" t="n"/>
      <c r="R22" s="23" t="n"/>
      <c r="S22" s="24">
        <f>IF($A22="","",IF(AND($C22="児童",OR($N22="当日連絡（急病等）",$N22="前日連絡（急病等）",$N22="前々日連絡（急病等）"),$Q22&lt;&gt;""),"対象","対象外"))</f>
        <v/>
      </c>
      <c r="T22" s="24">
        <f>IF($A22="","",IF($S22="対象",COUNTIFS($B$5:$B22,$B22,$A$5:$A22,"&gt;="&amp;EOMONTH($A22,-1)+1,$A$5:$A22,"&lt;="&amp;EOMONTH($A22,0),$S$5:$S22,"対象"),""))</f>
        <v/>
      </c>
      <c r="U22" s="24">
        <f>IF($A22="","",IF(AND($C22="児童",OR($N22="当日連絡（急病等）",$N22="前日連絡（急病等）",$N22="前々日連絡（急病等）")),"該当",""))</f>
        <v/>
      </c>
      <c r="V22" s="24">
        <f>IF($U22&lt;&gt;"該当","",COUNTIFS($B$5:$B22,$B22,$A$5:$A22,"&gt;="&amp;EOMONTH($A22,-1)+1,$A$5:$A22,"&lt;="&amp;EOMONTH($A22,0),$U$5:$U22,"該当"))</f>
        <v/>
      </c>
    </row>
    <row r="23" ht="16" customHeight="1">
      <c r="A23" s="21" t="n"/>
      <c r="B23" s="23" t="n"/>
      <c r="C23" s="23" t="n"/>
      <c r="D23" s="23" t="n"/>
      <c r="E23" s="23" t="n"/>
      <c r="F23" s="23" t="n"/>
      <c r="G23" s="23" t="n"/>
      <c r="H23" s="4" t="n"/>
      <c r="I23" s="23" t="n"/>
      <c r="J23" s="23" t="n"/>
      <c r="K23" s="4" t="n"/>
      <c r="L23" s="4" t="n"/>
      <c r="M23" s="23" t="n"/>
      <c r="N23" s="23" t="n"/>
      <c r="O23" s="19" t="n"/>
      <c r="P23" s="23" t="n"/>
      <c r="Q23" s="4" t="n"/>
      <c r="R23" s="23" t="n"/>
      <c r="S23" s="24">
        <f>IF($A23="","",IF(AND($C23="児童",OR($N23="当日連絡（急病等）",$N23="前日連絡（急病等）",$N23="前々日連絡（急病等）"),$Q23&lt;&gt;""),"対象","対象外"))</f>
        <v/>
      </c>
      <c r="T23" s="24">
        <f>IF($A23="","",IF($S23="対象",COUNTIFS($B$5:$B23,$B23,$A$5:$A23,"&gt;="&amp;EOMONTH($A23,-1)+1,$A$5:$A23,"&lt;="&amp;EOMONTH($A23,0),$S$5:$S23,"対象"),""))</f>
        <v/>
      </c>
      <c r="U23" s="24">
        <f>IF($A23="","",IF(AND($C23="児童",OR($N23="当日連絡（急病等）",$N23="前日連絡（急病等）",$N23="前々日連絡（急病等）")),"該当",""))</f>
        <v/>
      </c>
      <c r="V23" s="24">
        <f>IF($U23&lt;&gt;"該当","",COUNTIFS($B$5:$B23,$B23,$A$5:$A23,"&gt;="&amp;EOMONTH($A23,-1)+1,$A$5:$A23,"&lt;="&amp;EOMONTH($A23,0),$U$5:$U23,"該当"))</f>
        <v/>
      </c>
    </row>
    <row r="24" ht="16" customHeight="1">
      <c r="A24" s="21" t="n"/>
      <c r="B24" s="23" t="n"/>
      <c r="C24" s="23" t="n"/>
      <c r="D24" s="23" t="n"/>
      <c r="E24" s="23" t="n"/>
      <c r="F24" s="23" t="n"/>
      <c r="G24" s="23" t="n"/>
      <c r="H24" s="4" t="n"/>
      <c r="I24" s="23" t="n"/>
      <c r="J24" s="23" t="n"/>
      <c r="K24" s="4" t="n"/>
      <c r="L24" s="4" t="n"/>
      <c r="M24" s="23" t="n"/>
      <c r="N24" s="23" t="n"/>
      <c r="O24" s="19" t="n"/>
      <c r="P24" s="23" t="n"/>
      <c r="Q24" s="4" t="n"/>
      <c r="R24" s="23" t="n"/>
      <c r="S24" s="24">
        <f>IF($A24="","",IF(AND($C24="児童",OR($N24="当日連絡（急病等）",$N24="前日連絡（急病等）",$N24="前々日連絡（急病等）"),$Q24&lt;&gt;""),"対象","対象外"))</f>
        <v/>
      </c>
      <c r="T24" s="24">
        <f>IF($A24="","",IF($S24="対象",COUNTIFS($B$5:$B24,$B24,$A$5:$A24,"&gt;="&amp;EOMONTH($A24,-1)+1,$A$5:$A24,"&lt;="&amp;EOMONTH($A24,0),$S$5:$S24,"対象"),""))</f>
        <v/>
      </c>
      <c r="U24" s="24">
        <f>IF($A24="","",IF(AND($C24="児童",OR($N24="当日連絡（急病等）",$N24="前日連絡（急病等）",$N24="前々日連絡（急病等）")),"該当",""))</f>
        <v/>
      </c>
      <c r="V24" s="24">
        <f>IF($U24&lt;&gt;"該当","",COUNTIFS($B$5:$B24,$B24,$A$5:$A24,"&gt;="&amp;EOMONTH($A24,-1)+1,$A$5:$A24,"&lt;="&amp;EOMONTH($A24,0),$U$5:$U24,"該当"))</f>
        <v/>
      </c>
    </row>
    <row r="25" ht="16" customHeight="1">
      <c r="A25" s="21" t="n"/>
      <c r="B25" s="23" t="n"/>
      <c r="C25" s="23" t="n"/>
      <c r="D25" s="23" t="n"/>
      <c r="E25" s="23" t="n"/>
      <c r="F25" s="23" t="n"/>
      <c r="G25" s="23" t="n"/>
      <c r="H25" s="4" t="n"/>
      <c r="I25" s="23" t="n"/>
      <c r="J25" s="23" t="n"/>
      <c r="K25" s="4" t="n"/>
      <c r="L25" s="4" t="n"/>
      <c r="M25" s="23" t="n"/>
      <c r="N25" s="23" t="n"/>
      <c r="O25" s="19" t="n"/>
      <c r="P25" s="23" t="n"/>
      <c r="Q25" s="4" t="n"/>
      <c r="R25" s="23" t="n"/>
      <c r="S25" s="24">
        <f>IF($A25="","",IF(AND($C25="児童",OR($N25="当日連絡（急病等）",$N25="前日連絡（急病等）",$N25="前々日連絡（急病等）"),$Q25&lt;&gt;""),"対象","対象外"))</f>
        <v/>
      </c>
      <c r="T25" s="24">
        <f>IF($A25="","",IF($S25="対象",COUNTIFS($B$5:$B25,$B25,$A$5:$A25,"&gt;="&amp;EOMONTH($A25,-1)+1,$A$5:$A25,"&lt;="&amp;EOMONTH($A25,0),$S$5:$S25,"対象"),""))</f>
        <v/>
      </c>
      <c r="U25" s="24">
        <f>IF($A25="","",IF(AND($C25="児童",OR($N25="当日連絡（急病等）",$N25="前日連絡（急病等）",$N25="前々日連絡（急病等）")),"該当",""))</f>
        <v/>
      </c>
      <c r="V25" s="24">
        <f>IF($U25&lt;&gt;"該当","",COUNTIFS($B$5:$B25,$B25,$A$5:$A25,"&gt;="&amp;EOMONTH($A25,-1)+1,$A$5:$A25,"&lt;="&amp;EOMONTH($A25,0),$U$5:$U25,"該当"))</f>
        <v/>
      </c>
    </row>
    <row r="26" ht="16" customHeight="1">
      <c r="A26" s="21" t="n"/>
      <c r="B26" s="23" t="n"/>
      <c r="C26" s="23" t="n"/>
      <c r="D26" s="23" t="n"/>
      <c r="E26" s="23" t="n"/>
      <c r="F26" s="23" t="n"/>
      <c r="G26" s="23" t="n"/>
      <c r="H26" s="4" t="n"/>
      <c r="I26" s="23" t="n"/>
      <c r="J26" s="23" t="n"/>
      <c r="K26" s="4" t="n"/>
      <c r="L26" s="4" t="n"/>
      <c r="M26" s="23" t="n"/>
      <c r="N26" s="23" t="n"/>
      <c r="O26" s="19" t="n"/>
      <c r="P26" s="23" t="n"/>
      <c r="Q26" s="4" t="n"/>
      <c r="R26" s="23" t="n"/>
      <c r="S26" s="24">
        <f>IF($A26="","",IF(AND($C26="児童",OR($N26="当日連絡（急病等）",$N26="前日連絡（急病等）",$N26="前々日連絡（急病等）"),$Q26&lt;&gt;""),"対象","対象外"))</f>
        <v/>
      </c>
      <c r="T26" s="24">
        <f>IF($A26="","",IF($S26="対象",COUNTIFS($B$5:$B26,$B26,$A$5:$A26,"&gt;="&amp;EOMONTH($A26,-1)+1,$A$5:$A26,"&lt;="&amp;EOMONTH($A26,0),$S$5:$S26,"対象"),""))</f>
        <v/>
      </c>
      <c r="U26" s="24">
        <f>IF($A26="","",IF(AND($C26="児童",OR($N26="当日連絡（急病等）",$N26="前日連絡（急病等）",$N26="前々日連絡（急病等）")),"該当",""))</f>
        <v/>
      </c>
      <c r="V26" s="24">
        <f>IF($U26&lt;&gt;"該当","",COUNTIFS($B$5:$B26,$B26,$A$5:$A26,"&gt;="&amp;EOMONTH($A26,-1)+1,$A$5:$A26,"&lt;="&amp;EOMONTH($A26,0),$U$5:$U26,"該当"))</f>
        <v/>
      </c>
    </row>
    <row r="27" ht="16" customHeight="1">
      <c r="A27" s="21" t="n"/>
      <c r="B27" s="23" t="n"/>
      <c r="C27" s="23" t="n"/>
      <c r="D27" s="23" t="n"/>
      <c r="E27" s="23" t="n"/>
      <c r="F27" s="23" t="n"/>
      <c r="G27" s="23" t="n"/>
      <c r="H27" s="4" t="n"/>
      <c r="I27" s="23" t="n"/>
      <c r="J27" s="23" t="n"/>
      <c r="K27" s="4" t="n"/>
      <c r="L27" s="4" t="n"/>
      <c r="M27" s="23" t="n"/>
      <c r="N27" s="23" t="n"/>
      <c r="O27" s="19" t="n"/>
      <c r="P27" s="23" t="n"/>
      <c r="Q27" s="4" t="n"/>
      <c r="R27" s="23" t="n"/>
      <c r="S27" s="24">
        <f>IF($A27="","",IF(AND($C27="児童",OR($N27="当日連絡（急病等）",$N27="前日連絡（急病等）",$N27="前々日連絡（急病等）"),$Q27&lt;&gt;""),"対象","対象外"))</f>
        <v/>
      </c>
      <c r="T27" s="24">
        <f>IF($A27="","",IF($S27="対象",COUNTIFS($B$5:$B27,$B27,$A$5:$A27,"&gt;="&amp;EOMONTH($A27,-1)+1,$A$5:$A27,"&lt;="&amp;EOMONTH($A27,0),$S$5:$S27,"対象"),""))</f>
        <v/>
      </c>
      <c r="U27" s="24">
        <f>IF($A27="","",IF(AND($C27="児童",OR($N27="当日連絡（急病等）",$N27="前日連絡（急病等）",$N27="前々日連絡（急病等）")),"該当",""))</f>
        <v/>
      </c>
      <c r="V27" s="24">
        <f>IF($U27&lt;&gt;"該当","",COUNTIFS($B$5:$B27,$B27,$A$5:$A27,"&gt;="&amp;EOMONTH($A27,-1)+1,$A$5:$A27,"&lt;="&amp;EOMONTH($A27,0),$U$5:$U27,"該当"))</f>
        <v/>
      </c>
    </row>
    <row r="28" ht="16" customHeight="1">
      <c r="A28" s="21" t="n"/>
      <c r="B28" s="23" t="n"/>
      <c r="C28" s="23" t="n"/>
      <c r="D28" s="23" t="n"/>
      <c r="E28" s="23" t="n"/>
      <c r="F28" s="23" t="n"/>
      <c r="G28" s="23" t="n"/>
      <c r="H28" s="4" t="n"/>
      <c r="I28" s="23" t="n"/>
      <c r="J28" s="23" t="n"/>
      <c r="K28" s="4" t="n"/>
      <c r="L28" s="4" t="n"/>
      <c r="M28" s="23" t="n"/>
      <c r="N28" s="23" t="n"/>
      <c r="O28" s="19" t="n"/>
      <c r="P28" s="23" t="n"/>
      <c r="Q28" s="4" t="n"/>
      <c r="R28" s="23" t="n"/>
      <c r="S28" s="24">
        <f>IF($A28="","",IF(AND($C28="児童",OR($N28="当日連絡（急病等）",$N28="前日連絡（急病等）",$N28="前々日連絡（急病等）"),$Q28&lt;&gt;""),"対象","対象外"))</f>
        <v/>
      </c>
      <c r="T28" s="24">
        <f>IF($A28="","",IF($S28="対象",COUNTIFS($B$5:$B28,$B28,$A$5:$A28,"&gt;="&amp;EOMONTH($A28,-1)+1,$A$5:$A28,"&lt;="&amp;EOMONTH($A28,0),$S$5:$S28,"対象"),""))</f>
        <v/>
      </c>
      <c r="U28" s="24">
        <f>IF($A28="","",IF(AND($C28="児童",OR($N28="当日連絡（急病等）",$N28="前日連絡（急病等）",$N28="前々日連絡（急病等）")),"該当",""))</f>
        <v/>
      </c>
      <c r="V28" s="24">
        <f>IF($U28&lt;&gt;"該当","",COUNTIFS($B$5:$B28,$B28,$A$5:$A28,"&gt;="&amp;EOMONTH($A28,-1)+1,$A$5:$A28,"&lt;="&amp;EOMONTH($A28,0),$U$5:$U28,"該当"))</f>
        <v/>
      </c>
    </row>
    <row r="29" ht="16" customHeight="1">
      <c r="A29" s="21" t="n"/>
      <c r="B29" s="23" t="n"/>
      <c r="C29" s="23" t="n"/>
      <c r="D29" s="23" t="n"/>
      <c r="E29" s="23" t="n"/>
      <c r="F29" s="23" t="n"/>
      <c r="G29" s="23" t="n"/>
      <c r="H29" s="4" t="n"/>
      <c r="I29" s="23" t="n"/>
      <c r="J29" s="23" t="n"/>
      <c r="K29" s="4" t="n"/>
      <c r="L29" s="4" t="n"/>
      <c r="M29" s="23" t="n"/>
      <c r="N29" s="23" t="n"/>
      <c r="O29" s="19" t="n"/>
      <c r="P29" s="23" t="n"/>
      <c r="Q29" s="4" t="n"/>
      <c r="R29" s="23" t="n"/>
      <c r="S29" s="24">
        <f>IF($A29="","",IF(AND($C29="児童",OR($N29="当日連絡（急病等）",$N29="前日連絡（急病等）",$N29="前々日連絡（急病等）"),$Q29&lt;&gt;""),"対象","対象外"))</f>
        <v/>
      </c>
      <c r="T29" s="24">
        <f>IF($A29="","",IF($S29="対象",COUNTIFS($B$5:$B29,$B29,$A$5:$A29,"&gt;="&amp;EOMONTH($A29,-1)+1,$A$5:$A29,"&lt;="&amp;EOMONTH($A29,0),$S$5:$S29,"対象"),""))</f>
        <v/>
      </c>
      <c r="U29" s="24">
        <f>IF($A29="","",IF(AND($C29="児童",OR($N29="当日連絡（急病等）",$N29="前日連絡（急病等）",$N29="前々日連絡（急病等）")),"該当",""))</f>
        <v/>
      </c>
      <c r="V29" s="24">
        <f>IF($U29&lt;&gt;"該当","",COUNTIFS($B$5:$B29,$B29,$A$5:$A29,"&gt;="&amp;EOMONTH($A29,-1)+1,$A$5:$A29,"&lt;="&amp;EOMONTH($A29,0),$U$5:$U29,"該当"))</f>
        <v/>
      </c>
    </row>
    <row r="30" ht="16" customHeight="1">
      <c r="A30" s="21" t="n"/>
      <c r="B30" s="23" t="n"/>
      <c r="C30" s="23" t="n"/>
      <c r="D30" s="23" t="n"/>
      <c r="E30" s="23" t="n"/>
      <c r="F30" s="23" t="n"/>
      <c r="G30" s="23" t="n"/>
      <c r="H30" s="4" t="n"/>
      <c r="I30" s="23" t="n"/>
      <c r="J30" s="23" t="n"/>
      <c r="K30" s="4" t="n"/>
      <c r="L30" s="4" t="n"/>
      <c r="M30" s="23" t="n"/>
      <c r="N30" s="23" t="n"/>
      <c r="O30" s="19" t="n"/>
      <c r="P30" s="23" t="n"/>
      <c r="Q30" s="4" t="n"/>
      <c r="R30" s="23" t="n"/>
      <c r="S30" s="24">
        <f>IF($A30="","",IF(AND($C30="児童",OR($N30="当日連絡（急病等）",$N30="前日連絡（急病等）",$N30="前々日連絡（急病等）"),$Q30&lt;&gt;""),"対象","対象外"))</f>
        <v/>
      </c>
      <c r="T30" s="24">
        <f>IF($A30="","",IF($S30="対象",COUNTIFS($B$5:$B30,$B30,$A$5:$A30,"&gt;="&amp;EOMONTH($A30,-1)+1,$A$5:$A30,"&lt;="&amp;EOMONTH($A30,0),$S$5:$S30,"対象"),""))</f>
        <v/>
      </c>
      <c r="U30" s="24">
        <f>IF($A30="","",IF(AND($C30="児童",OR($N30="当日連絡（急病等）",$N30="前日連絡（急病等）",$N30="前々日連絡（急病等）")),"該当",""))</f>
        <v/>
      </c>
      <c r="V30" s="24">
        <f>IF($U30&lt;&gt;"該当","",COUNTIFS($B$5:$B30,$B30,$A$5:$A30,"&gt;="&amp;EOMONTH($A30,-1)+1,$A$5:$A30,"&lt;="&amp;EOMONTH($A30,0),$U$5:$U30,"該当"))</f>
        <v/>
      </c>
    </row>
    <row r="31" ht="16" customHeight="1">
      <c r="A31" s="21" t="n"/>
      <c r="B31" s="23" t="n"/>
      <c r="C31" s="23" t="n"/>
      <c r="D31" s="23" t="n"/>
      <c r="E31" s="23" t="n"/>
      <c r="F31" s="23" t="n"/>
      <c r="G31" s="23" t="n"/>
      <c r="H31" s="4" t="n"/>
      <c r="I31" s="23" t="n"/>
      <c r="J31" s="23" t="n"/>
      <c r="K31" s="4" t="n"/>
      <c r="L31" s="4" t="n"/>
      <c r="M31" s="23" t="n"/>
      <c r="N31" s="23" t="n"/>
      <c r="O31" s="19" t="n"/>
      <c r="P31" s="23" t="n"/>
      <c r="Q31" s="4" t="n"/>
      <c r="R31" s="23" t="n"/>
      <c r="S31" s="24">
        <f>IF($A31="","",IF(AND($C31="児童",OR($N31="当日連絡（急病等）",$N31="前日連絡（急病等）",$N31="前々日連絡（急病等）"),$Q31&lt;&gt;""),"対象","対象外"))</f>
        <v/>
      </c>
      <c r="T31" s="24">
        <f>IF($A31="","",IF($S31="対象",COUNTIFS($B$5:$B31,$B31,$A$5:$A31,"&gt;="&amp;EOMONTH($A31,-1)+1,$A$5:$A31,"&lt;="&amp;EOMONTH($A31,0),$S$5:$S31,"対象"),""))</f>
        <v/>
      </c>
      <c r="U31" s="24">
        <f>IF($A31="","",IF(AND($C31="児童",OR($N31="当日連絡（急病等）",$N31="前日連絡（急病等）",$N31="前々日連絡（急病等）")),"該当",""))</f>
        <v/>
      </c>
      <c r="V31" s="24">
        <f>IF($U31&lt;&gt;"該当","",COUNTIFS($B$5:$B31,$B31,$A$5:$A31,"&gt;="&amp;EOMONTH($A31,-1)+1,$A$5:$A31,"&lt;="&amp;EOMONTH($A31,0),$U$5:$U31,"該当"))</f>
        <v/>
      </c>
    </row>
    <row r="32" ht="16" customHeight="1">
      <c r="A32" s="21" t="n"/>
      <c r="B32" s="23" t="n"/>
      <c r="C32" s="23" t="n"/>
      <c r="D32" s="23" t="n"/>
      <c r="E32" s="23" t="n"/>
      <c r="F32" s="23" t="n"/>
      <c r="G32" s="23" t="n"/>
      <c r="H32" s="4" t="n"/>
      <c r="I32" s="23" t="n"/>
      <c r="J32" s="23" t="n"/>
      <c r="K32" s="4" t="n"/>
      <c r="L32" s="4" t="n"/>
      <c r="M32" s="23" t="n"/>
      <c r="N32" s="23" t="n"/>
      <c r="O32" s="19" t="n"/>
      <c r="P32" s="23" t="n"/>
      <c r="Q32" s="4" t="n"/>
      <c r="R32" s="23" t="n"/>
      <c r="S32" s="24">
        <f>IF($A32="","",IF(AND($C32="児童",OR($N32="当日連絡（急病等）",$N32="前日連絡（急病等）",$N32="前々日連絡（急病等）"),$Q32&lt;&gt;""),"対象","対象外"))</f>
        <v/>
      </c>
      <c r="T32" s="24">
        <f>IF($A32="","",IF($S32="対象",COUNTIFS($B$5:$B32,$B32,$A$5:$A32,"&gt;="&amp;EOMONTH($A32,-1)+1,$A$5:$A32,"&lt;="&amp;EOMONTH($A32,0),$S$5:$S32,"対象"),""))</f>
        <v/>
      </c>
      <c r="U32" s="24">
        <f>IF($A32="","",IF(AND($C32="児童",OR($N32="当日連絡（急病等）",$N32="前日連絡（急病等）",$N32="前々日連絡（急病等）")),"該当",""))</f>
        <v/>
      </c>
      <c r="V32" s="24">
        <f>IF($U32&lt;&gt;"該当","",COUNTIFS($B$5:$B32,$B32,$A$5:$A32,"&gt;="&amp;EOMONTH($A32,-1)+1,$A$5:$A32,"&lt;="&amp;EOMONTH($A32,0),$U$5:$U32,"該当"))</f>
        <v/>
      </c>
    </row>
    <row r="33" ht="16" customHeight="1">
      <c r="A33" s="21" t="n"/>
      <c r="B33" s="23" t="n"/>
      <c r="C33" s="23" t="n"/>
      <c r="D33" s="23" t="n"/>
      <c r="E33" s="23" t="n"/>
      <c r="F33" s="23" t="n"/>
      <c r="G33" s="23" t="n"/>
      <c r="H33" s="4" t="n"/>
      <c r="I33" s="23" t="n"/>
      <c r="J33" s="23" t="n"/>
      <c r="K33" s="4" t="n"/>
      <c r="L33" s="4" t="n"/>
      <c r="M33" s="23" t="n"/>
      <c r="N33" s="23" t="n"/>
      <c r="O33" s="19" t="n"/>
      <c r="P33" s="23" t="n"/>
      <c r="Q33" s="4" t="n"/>
      <c r="R33" s="23" t="n"/>
      <c r="S33" s="24">
        <f>IF($A33="","",IF(AND($C33="児童",OR($N33="当日連絡（急病等）",$N33="前日連絡（急病等）",$N33="前々日連絡（急病等）"),$Q33&lt;&gt;""),"対象","対象外"))</f>
        <v/>
      </c>
      <c r="T33" s="24">
        <f>IF($A33="","",IF($S33="対象",COUNTIFS($B$5:$B33,$B33,$A$5:$A33,"&gt;="&amp;EOMONTH($A33,-1)+1,$A$5:$A33,"&lt;="&amp;EOMONTH($A33,0),$S$5:$S33,"対象"),""))</f>
        <v/>
      </c>
      <c r="U33" s="24">
        <f>IF($A33="","",IF(AND($C33="児童",OR($N33="当日連絡（急病等）",$N33="前日連絡（急病等）",$N33="前々日連絡（急病等）")),"該当",""))</f>
        <v/>
      </c>
      <c r="V33" s="24">
        <f>IF($U33&lt;&gt;"該当","",COUNTIFS($B$5:$B33,$B33,$A$5:$A33,"&gt;="&amp;EOMONTH($A33,-1)+1,$A$5:$A33,"&lt;="&amp;EOMONTH($A33,0),$U$5:$U33,"該当"))</f>
        <v/>
      </c>
    </row>
    <row r="34" ht="16" customHeight="1">
      <c r="A34" s="21" t="n"/>
      <c r="B34" s="23" t="n"/>
      <c r="C34" s="23" t="n"/>
      <c r="D34" s="23" t="n"/>
      <c r="E34" s="23" t="n"/>
      <c r="F34" s="23" t="n"/>
      <c r="G34" s="23" t="n"/>
      <c r="H34" s="4" t="n"/>
      <c r="I34" s="23" t="n"/>
      <c r="J34" s="23" t="n"/>
      <c r="K34" s="4" t="n"/>
      <c r="L34" s="4" t="n"/>
      <c r="M34" s="23" t="n"/>
      <c r="N34" s="23" t="n"/>
      <c r="O34" s="19" t="n"/>
      <c r="P34" s="23" t="n"/>
      <c r="Q34" s="4" t="n"/>
      <c r="R34" s="23" t="n"/>
      <c r="S34" s="24">
        <f>IF($A34="","",IF(AND($C34="児童",OR($N34="当日連絡（急病等）",$N34="前日連絡（急病等）",$N34="前々日連絡（急病等）"),$Q34&lt;&gt;""),"対象","対象外"))</f>
        <v/>
      </c>
      <c r="T34" s="24">
        <f>IF($A34="","",IF($S34="対象",COUNTIFS($B$5:$B34,$B34,$A$5:$A34,"&gt;="&amp;EOMONTH($A34,-1)+1,$A$5:$A34,"&lt;="&amp;EOMONTH($A34,0),$S$5:$S34,"対象"),""))</f>
        <v/>
      </c>
      <c r="U34" s="24">
        <f>IF($A34="","",IF(AND($C34="児童",OR($N34="当日連絡（急病等）",$N34="前日連絡（急病等）",$N34="前々日連絡（急病等）")),"該当",""))</f>
        <v/>
      </c>
      <c r="V34" s="24">
        <f>IF($U34&lt;&gt;"該当","",COUNTIFS($B$5:$B34,$B34,$A$5:$A34,"&gt;="&amp;EOMONTH($A34,-1)+1,$A$5:$A34,"&lt;="&amp;EOMONTH($A34,0),$U$5:$U34,"該当"))</f>
        <v/>
      </c>
    </row>
    <row r="35" ht="16" customHeight="1">
      <c r="A35" s="21" t="n"/>
      <c r="B35" s="23" t="n"/>
      <c r="C35" s="23" t="n"/>
      <c r="D35" s="23" t="n"/>
      <c r="E35" s="23" t="n"/>
      <c r="F35" s="23" t="n"/>
      <c r="G35" s="23" t="n"/>
      <c r="H35" s="4" t="n"/>
      <c r="I35" s="23" t="n"/>
      <c r="J35" s="23" t="n"/>
      <c r="K35" s="4" t="n"/>
      <c r="L35" s="4" t="n"/>
      <c r="M35" s="23" t="n"/>
      <c r="N35" s="23" t="n"/>
      <c r="O35" s="19" t="n"/>
      <c r="P35" s="23" t="n"/>
      <c r="Q35" s="4" t="n"/>
      <c r="R35" s="23" t="n"/>
      <c r="S35" s="24">
        <f>IF($A35="","",IF(AND($C35="児童",OR($N35="当日連絡（急病等）",$N35="前日連絡（急病等）",$N35="前々日連絡（急病等）"),$Q35&lt;&gt;""),"対象","対象外"))</f>
        <v/>
      </c>
      <c r="T35" s="24">
        <f>IF($A35="","",IF($S35="対象",COUNTIFS($B$5:$B35,$B35,$A$5:$A35,"&gt;="&amp;EOMONTH($A35,-1)+1,$A$5:$A35,"&lt;="&amp;EOMONTH($A35,0),$S$5:$S35,"対象"),""))</f>
        <v/>
      </c>
      <c r="U35" s="24">
        <f>IF($A35="","",IF(AND($C35="児童",OR($N35="当日連絡（急病等）",$N35="前日連絡（急病等）",$N35="前々日連絡（急病等）")),"該当",""))</f>
        <v/>
      </c>
      <c r="V35" s="24">
        <f>IF($U35&lt;&gt;"該当","",COUNTIFS($B$5:$B35,$B35,$A$5:$A35,"&gt;="&amp;EOMONTH($A35,-1)+1,$A$5:$A35,"&lt;="&amp;EOMONTH($A35,0),$U$5:$U35,"該当"))</f>
        <v/>
      </c>
    </row>
    <row r="36" ht="16" customHeight="1">
      <c r="A36" s="21" t="n"/>
      <c r="B36" s="23" t="n"/>
      <c r="C36" s="23" t="n"/>
      <c r="D36" s="23" t="n"/>
      <c r="E36" s="23" t="n"/>
      <c r="F36" s="23" t="n"/>
      <c r="G36" s="23" t="n"/>
      <c r="H36" s="4" t="n"/>
      <c r="I36" s="23" t="n"/>
      <c r="J36" s="23" t="n"/>
      <c r="K36" s="4" t="n"/>
      <c r="L36" s="4" t="n"/>
      <c r="M36" s="23" t="n"/>
      <c r="N36" s="23" t="n"/>
      <c r="O36" s="19" t="n"/>
      <c r="P36" s="23" t="n"/>
      <c r="Q36" s="4" t="n"/>
      <c r="R36" s="23" t="n"/>
      <c r="S36" s="24">
        <f>IF($A36="","",IF(AND($C36="児童",OR($N36="当日連絡（急病等）",$N36="前日連絡（急病等）",$N36="前々日連絡（急病等）"),$Q36&lt;&gt;""),"対象","対象外"))</f>
        <v/>
      </c>
      <c r="T36" s="24">
        <f>IF($A36="","",IF($S36="対象",COUNTIFS($B$5:$B36,$B36,$A$5:$A36,"&gt;="&amp;EOMONTH($A36,-1)+1,$A$5:$A36,"&lt;="&amp;EOMONTH($A36,0),$S$5:$S36,"対象"),""))</f>
        <v/>
      </c>
      <c r="U36" s="24">
        <f>IF($A36="","",IF(AND($C36="児童",OR($N36="当日連絡（急病等）",$N36="前日連絡（急病等）",$N36="前々日連絡（急病等）")),"該当",""))</f>
        <v/>
      </c>
      <c r="V36" s="24">
        <f>IF($U36&lt;&gt;"該当","",COUNTIFS($B$5:$B36,$B36,$A$5:$A36,"&gt;="&amp;EOMONTH($A36,-1)+1,$A$5:$A36,"&lt;="&amp;EOMONTH($A36,0),$U$5:$U36,"該当"))</f>
        <v/>
      </c>
    </row>
    <row r="37" ht="16" customHeight="1">
      <c r="A37" s="21" t="n"/>
      <c r="B37" s="23" t="n"/>
      <c r="C37" s="23" t="n"/>
      <c r="D37" s="23" t="n"/>
      <c r="E37" s="23" t="n"/>
      <c r="F37" s="23" t="n"/>
      <c r="G37" s="23" t="n"/>
      <c r="H37" s="4" t="n"/>
      <c r="I37" s="23" t="n"/>
      <c r="J37" s="23" t="n"/>
      <c r="K37" s="4" t="n"/>
      <c r="L37" s="4" t="n"/>
      <c r="M37" s="23" t="n"/>
      <c r="N37" s="23" t="n"/>
      <c r="O37" s="19" t="n"/>
      <c r="P37" s="23" t="n"/>
      <c r="Q37" s="4" t="n"/>
      <c r="R37" s="23" t="n"/>
      <c r="S37" s="24">
        <f>IF($A37="","",IF(AND($C37="児童",OR($N37="当日連絡（急病等）",$N37="前日連絡（急病等）",$N37="前々日連絡（急病等）"),$Q37&lt;&gt;""),"対象","対象外"))</f>
        <v/>
      </c>
      <c r="T37" s="24">
        <f>IF($A37="","",IF($S37="対象",COUNTIFS($B$5:$B37,$B37,$A$5:$A37,"&gt;="&amp;EOMONTH($A37,-1)+1,$A$5:$A37,"&lt;="&amp;EOMONTH($A37,0),$S$5:$S37,"対象"),""))</f>
        <v/>
      </c>
      <c r="U37" s="24">
        <f>IF($A37="","",IF(AND($C37="児童",OR($N37="当日連絡（急病等）",$N37="前日連絡（急病等）",$N37="前々日連絡（急病等）")),"該当",""))</f>
        <v/>
      </c>
      <c r="V37" s="24">
        <f>IF($U37&lt;&gt;"該当","",COUNTIFS($B$5:$B37,$B37,$A$5:$A37,"&gt;="&amp;EOMONTH($A37,-1)+1,$A$5:$A37,"&lt;="&amp;EOMONTH($A37,0),$U$5:$U37,"該当"))</f>
        <v/>
      </c>
    </row>
    <row r="38" ht="16" customHeight="1">
      <c r="A38" s="21" t="n"/>
      <c r="B38" s="23" t="n"/>
      <c r="C38" s="23" t="n"/>
      <c r="D38" s="23" t="n"/>
      <c r="E38" s="23" t="n"/>
      <c r="F38" s="23" t="n"/>
      <c r="G38" s="23" t="n"/>
      <c r="H38" s="4" t="n"/>
      <c r="I38" s="23" t="n"/>
      <c r="J38" s="23" t="n"/>
      <c r="K38" s="4" t="n"/>
      <c r="L38" s="4" t="n"/>
      <c r="M38" s="23" t="n"/>
      <c r="N38" s="23" t="n"/>
      <c r="O38" s="19" t="n"/>
      <c r="P38" s="23" t="n"/>
      <c r="Q38" s="4" t="n"/>
      <c r="R38" s="23" t="n"/>
      <c r="S38" s="24">
        <f>IF($A38="","",IF(AND($C38="児童",OR($N38="当日連絡（急病等）",$N38="前日連絡（急病等）",$N38="前々日連絡（急病等）"),$Q38&lt;&gt;""),"対象","対象外"))</f>
        <v/>
      </c>
      <c r="T38" s="24">
        <f>IF($A38="","",IF($S38="対象",COUNTIFS($B$5:$B38,$B38,$A$5:$A38,"&gt;="&amp;EOMONTH($A38,-1)+1,$A$5:$A38,"&lt;="&amp;EOMONTH($A38,0),$S$5:$S38,"対象"),""))</f>
        <v/>
      </c>
      <c r="U38" s="24">
        <f>IF($A38="","",IF(AND($C38="児童",OR($N38="当日連絡（急病等）",$N38="前日連絡（急病等）",$N38="前々日連絡（急病等）")),"該当",""))</f>
        <v/>
      </c>
      <c r="V38" s="24">
        <f>IF($U38&lt;&gt;"該当","",COUNTIFS($B$5:$B38,$B38,$A$5:$A38,"&gt;="&amp;EOMONTH($A38,-1)+1,$A$5:$A38,"&lt;="&amp;EOMONTH($A38,0),$U$5:$U38,"該当"))</f>
        <v/>
      </c>
    </row>
    <row r="39" ht="16" customHeight="1">
      <c r="A39" s="21" t="n"/>
      <c r="B39" s="23" t="n"/>
      <c r="C39" s="23" t="n"/>
      <c r="D39" s="23" t="n"/>
      <c r="E39" s="23" t="n"/>
      <c r="F39" s="23" t="n"/>
      <c r="G39" s="23" t="n"/>
      <c r="H39" s="4" t="n"/>
      <c r="I39" s="23" t="n"/>
      <c r="J39" s="23" t="n"/>
      <c r="K39" s="4" t="n"/>
      <c r="L39" s="4" t="n"/>
      <c r="M39" s="23" t="n"/>
      <c r="N39" s="23" t="n"/>
      <c r="O39" s="19" t="n"/>
      <c r="P39" s="23" t="n"/>
      <c r="Q39" s="4" t="n"/>
      <c r="R39" s="23" t="n"/>
      <c r="S39" s="24">
        <f>IF($A39="","",IF(AND($C39="児童",OR($N39="当日連絡（急病等）",$N39="前日連絡（急病等）",$N39="前々日連絡（急病等）"),$Q39&lt;&gt;""),"対象","対象外"))</f>
        <v/>
      </c>
      <c r="T39" s="24">
        <f>IF($A39="","",IF($S39="対象",COUNTIFS($B$5:$B39,$B39,$A$5:$A39,"&gt;="&amp;EOMONTH($A39,-1)+1,$A$5:$A39,"&lt;="&amp;EOMONTH($A39,0),$S$5:$S39,"対象"),""))</f>
        <v/>
      </c>
      <c r="U39" s="24">
        <f>IF($A39="","",IF(AND($C39="児童",OR($N39="当日連絡（急病等）",$N39="前日連絡（急病等）",$N39="前々日連絡（急病等）")),"該当",""))</f>
        <v/>
      </c>
      <c r="V39" s="24">
        <f>IF($U39&lt;&gt;"該当","",COUNTIFS($B$5:$B39,$B39,$A$5:$A39,"&gt;="&amp;EOMONTH($A39,-1)+1,$A$5:$A39,"&lt;="&amp;EOMONTH($A39,0),$U$5:$U39,"該当"))</f>
        <v/>
      </c>
    </row>
    <row r="40" ht="16" customHeight="1">
      <c r="A40" s="21" t="n"/>
      <c r="B40" s="23" t="n"/>
      <c r="C40" s="23" t="n"/>
      <c r="D40" s="23" t="n"/>
      <c r="E40" s="23" t="n"/>
      <c r="F40" s="23" t="n"/>
      <c r="G40" s="23" t="n"/>
      <c r="H40" s="4" t="n"/>
      <c r="I40" s="23" t="n"/>
      <c r="J40" s="23" t="n"/>
      <c r="K40" s="4" t="n"/>
      <c r="L40" s="4" t="n"/>
      <c r="M40" s="23" t="n"/>
      <c r="N40" s="23" t="n"/>
      <c r="O40" s="19" t="n"/>
      <c r="P40" s="23" t="n"/>
      <c r="Q40" s="4" t="n"/>
      <c r="R40" s="23" t="n"/>
      <c r="S40" s="24">
        <f>IF($A40="","",IF(AND($C40="児童",OR($N40="当日連絡（急病等）",$N40="前日連絡（急病等）",$N40="前々日連絡（急病等）"),$Q40&lt;&gt;""),"対象","対象外"))</f>
        <v/>
      </c>
      <c r="T40" s="24">
        <f>IF($A40="","",IF($S40="対象",COUNTIFS($B$5:$B40,$B40,$A$5:$A40,"&gt;="&amp;EOMONTH($A40,-1)+1,$A$5:$A40,"&lt;="&amp;EOMONTH($A40,0),$S$5:$S40,"対象"),""))</f>
        <v/>
      </c>
      <c r="U40" s="24">
        <f>IF($A40="","",IF(AND($C40="児童",OR($N40="当日連絡（急病等）",$N40="前日連絡（急病等）",$N40="前々日連絡（急病等）")),"該当",""))</f>
        <v/>
      </c>
      <c r="V40" s="24">
        <f>IF($U40&lt;&gt;"該当","",COUNTIFS($B$5:$B40,$B40,$A$5:$A40,"&gt;="&amp;EOMONTH($A40,-1)+1,$A$5:$A40,"&lt;="&amp;EOMONTH($A40,0),$U$5:$U40,"該当"))</f>
        <v/>
      </c>
    </row>
    <row r="41" ht="16" customHeight="1">
      <c r="A41" s="21" t="n"/>
      <c r="B41" s="23" t="n"/>
      <c r="C41" s="23" t="n"/>
      <c r="D41" s="23" t="n"/>
      <c r="E41" s="23" t="n"/>
      <c r="F41" s="23" t="n"/>
      <c r="G41" s="23" t="n"/>
      <c r="H41" s="4" t="n"/>
      <c r="I41" s="23" t="n"/>
      <c r="J41" s="23" t="n"/>
      <c r="K41" s="4" t="n"/>
      <c r="L41" s="4" t="n"/>
      <c r="M41" s="23" t="n"/>
      <c r="N41" s="23" t="n"/>
      <c r="O41" s="19" t="n"/>
      <c r="P41" s="23" t="n"/>
      <c r="Q41" s="4" t="n"/>
      <c r="R41" s="23" t="n"/>
      <c r="S41" s="24">
        <f>IF($A41="","",IF(AND($C41="児童",OR($N41="当日連絡（急病等）",$N41="前日連絡（急病等）",$N41="前々日連絡（急病等）"),$Q41&lt;&gt;""),"対象","対象外"))</f>
        <v/>
      </c>
      <c r="T41" s="24">
        <f>IF($A41="","",IF($S41="対象",COUNTIFS($B$5:$B41,$B41,$A$5:$A41,"&gt;="&amp;EOMONTH($A41,-1)+1,$A$5:$A41,"&lt;="&amp;EOMONTH($A41,0),$S$5:$S41,"対象"),""))</f>
        <v/>
      </c>
      <c r="U41" s="24">
        <f>IF($A41="","",IF(AND($C41="児童",OR($N41="当日連絡（急病等）",$N41="前日連絡（急病等）",$N41="前々日連絡（急病等）")),"該当",""))</f>
        <v/>
      </c>
      <c r="V41" s="24">
        <f>IF($U41&lt;&gt;"該当","",COUNTIFS($B$5:$B41,$B41,$A$5:$A41,"&gt;="&amp;EOMONTH($A41,-1)+1,$A$5:$A41,"&lt;="&amp;EOMONTH($A41,0),$U$5:$U41,"該当"))</f>
        <v/>
      </c>
    </row>
    <row r="42" ht="16" customHeight="1">
      <c r="A42" s="21" t="n"/>
      <c r="B42" s="23" t="n"/>
      <c r="C42" s="23" t="n"/>
      <c r="D42" s="23" t="n"/>
      <c r="E42" s="23" t="n"/>
      <c r="F42" s="23" t="n"/>
      <c r="G42" s="23" t="n"/>
      <c r="H42" s="4" t="n"/>
      <c r="I42" s="23" t="n"/>
      <c r="J42" s="23" t="n"/>
      <c r="K42" s="4" t="n"/>
      <c r="L42" s="4" t="n"/>
      <c r="M42" s="23" t="n"/>
      <c r="N42" s="23" t="n"/>
      <c r="O42" s="19" t="n"/>
      <c r="P42" s="23" t="n"/>
      <c r="Q42" s="4" t="n"/>
      <c r="R42" s="23" t="n"/>
      <c r="S42" s="24">
        <f>IF($A42="","",IF(AND($C42="児童",OR($N42="当日連絡（急病等）",$N42="前日連絡（急病等）",$N42="前々日連絡（急病等）"),$Q42&lt;&gt;""),"対象","対象外"))</f>
        <v/>
      </c>
      <c r="T42" s="24">
        <f>IF($A42="","",IF($S42="対象",COUNTIFS($B$5:$B42,$B42,$A$5:$A42,"&gt;="&amp;EOMONTH($A42,-1)+1,$A$5:$A42,"&lt;="&amp;EOMONTH($A42,0),$S$5:$S42,"対象"),""))</f>
        <v/>
      </c>
      <c r="U42" s="24">
        <f>IF($A42="","",IF(AND($C42="児童",OR($N42="当日連絡（急病等）",$N42="前日連絡（急病等）",$N42="前々日連絡（急病等）")),"該当",""))</f>
        <v/>
      </c>
      <c r="V42" s="24">
        <f>IF($U42&lt;&gt;"該当","",COUNTIFS($B$5:$B42,$B42,$A$5:$A42,"&gt;="&amp;EOMONTH($A42,-1)+1,$A$5:$A42,"&lt;="&amp;EOMONTH($A42,0),$U$5:$U42,"該当"))</f>
        <v/>
      </c>
    </row>
    <row r="43" ht="16" customHeight="1">
      <c r="A43" s="21" t="n"/>
      <c r="B43" s="23" t="n"/>
      <c r="C43" s="23" t="n"/>
      <c r="D43" s="23" t="n"/>
      <c r="E43" s="23" t="n"/>
      <c r="F43" s="23" t="n"/>
      <c r="G43" s="23" t="n"/>
      <c r="H43" s="4" t="n"/>
      <c r="I43" s="23" t="n"/>
      <c r="J43" s="23" t="n"/>
      <c r="K43" s="4" t="n"/>
      <c r="L43" s="4" t="n"/>
      <c r="M43" s="23" t="n"/>
      <c r="N43" s="23" t="n"/>
      <c r="O43" s="19" t="n"/>
      <c r="P43" s="23" t="n"/>
      <c r="Q43" s="4" t="n"/>
      <c r="R43" s="23" t="n"/>
      <c r="S43" s="24">
        <f>IF($A43="","",IF(AND($C43="児童",OR($N43="当日連絡（急病等）",$N43="前日連絡（急病等）",$N43="前々日連絡（急病等）"),$Q43&lt;&gt;""),"対象","対象外"))</f>
        <v/>
      </c>
      <c r="T43" s="24">
        <f>IF($A43="","",IF($S43="対象",COUNTIFS($B$5:$B43,$B43,$A$5:$A43,"&gt;="&amp;EOMONTH($A43,-1)+1,$A$5:$A43,"&lt;="&amp;EOMONTH($A43,0),$S$5:$S43,"対象"),""))</f>
        <v/>
      </c>
      <c r="U43" s="24">
        <f>IF($A43="","",IF(AND($C43="児童",OR($N43="当日連絡（急病等）",$N43="前日連絡（急病等）",$N43="前々日連絡（急病等）")),"該当",""))</f>
        <v/>
      </c>
      <c r="V43" s="24">
        <f>IF($U43&lt;&gt;"該当","",COUNTIFS($B$5:$B43,$B43,$A$5:$A43,"&gt;="&amp;EOMONTH($A43,-1)+1,$A$5:$A43,"&lt;="&amp;EOMONTH($A43,0),$U$5:$U43,"該当"))</f>
        <v/>
      </c>
    </row>
    <row r="44" ht="16" customHeight="1">
      <c r="A44" s="21" t="n"/>
      <c r="B44" s="23" t="n"/>
      <c r="C44" s="23" t="n"/>
      <c r="D44" s="23" t="n"/>
      <c r="E44" s="23" t="n"/>
      <c r="F44" s="23" t="n"/>
      <c r="G44" s="23" t="n"/>
      <c r="H44" s="4" t="n"/>
      <c r="I44" s="23" t="n"/>
      <c r="J44" s="23" t="n"/>
      <c r="K44" s="4" t="n"/>
      <c r="L44" s="4" t="n"/>
      <c r="M44" s="23" t="n"/>
      <c r="N44" s="23" t="n"/>
      <c r="O44" s="19" t="n"/>
      <c r="P44" s="23" t="n"/>
      <c r="Q44" s="4" t="n"/>
      <c r="R44" s="23" t="n"/>
      <c r="S44" s="24">
        <f>IF($A44="","",IF(AND($C44="児童",OR($N44="当日連絡（急病等）",$N44="前日連絡（急病等）",$N44="前々日連絡（急病等）"),$Q44&lt;&gt;""),"対象","対象外"))</f>
        <v/>
      </c>
      <c r="T44" s="24">
        <f>IF($A44="","",IF($S44="対象",COUNTIFS($B$5:$B44,$B44,$A$5:$A44,"&gt;="&amp;EOMONTH($A44,-1)+1,$A$5:$A44,"&lt;="&amp;EOMONTH($A44,0),$S$5:$S44,"対象"),""))</f>
        <v/>
      </c>
      <c r="U44" s="24">
        <f>IF($A44="","",IF(AND($C44="児童",OR($N44="当日連絡（急病等）",$N44="前日連絡（急病等）",$N44="前々日連絡（急病等）")),"該当",""))</f>
        <v/>
      </c>
      <c r="V44" s="24">
        <f>IF($U44&lt;&gt;"該当","",COUNTIFS($B$5:$B44,$B44,$A$5:$A44,"&gt;="&amp;EOMONTH($A44,-1)+1,$A$5:$A44,"&lt;="&amp;EOMONTH($A44,0),$U$5:$U44,"該当"))</f>
        <v/>
      </c>
    </row>
    <row r="45" ht="16" customHeight="1">
      <c r="A45" s="21" t="n"/>
      <c r="B45" s="23" t="n"/>
      <c r="C45" s="23" t="n"/>
      <c r="D45" s="23" t="n"/>
      <c r="E45" s="23" t="n"/>
      <c r="F45" s="23" t="n"/>
      <c r="G45" s="23" t="n"/>
      <c r="H45" s="4" t="n"/>
      <c r="I45" s="23" t="n"/>
      <c r="J45" s="23" t="n"/>
      <c r="K45" s="4" t="n"/>
      <c r="L45" s="4" t="n"/>
      <c r="M45" s="23" t="n"/>
      <c r="N45" s="23" t="n"/>
      <c r="O45" s="19" t="n"/>
      <c r="P45" s="23" t="n"/>
      <c r="Q45" s="4" t="n"/>
      <c r="R45" s="23" t="n"/>
      <c r="S45" s="24">
        <f>IF($A45="","",IF(AND($C45="児童",OR($N45="当日連絡（急病等）",$N45="前日連絡（急病等）",$N45="前々日連絡（急病等）"),$Q45&lt;&gt;""),"対象","対象外"))</f>
        <v/>
      </c>
      <c r="T45" s="24">
        <f>IF($A45="","",IF($S45="対象",COUNTIFS($B$5:$B45,$B45,$A$5:$A45,"&gt;="&amp;EOMONTH($A45,-1)+1,$A$5:$A45,"&lt;="&amp;EOMONTH($A45,0),$S$5:$S45,"対象"),""))</f>
        <v/>
      </c>
      <c r="U45" s="24">
        <f>IF($A45="","",IF(AND($C45="児童",OR($N45="当日連絡（急病等）",$N45="前日連絡（急病等）",$N45="前々日連絡（急病等）")),"該当",""))</f>
        <v/>
      </c>
      <c r="V45" s="24">
        <f>IF($U45&lt;&gt;"該当","",COUNTIFS($B$5:$B45,$B45,$A$5:$A45,"&gt;="&amp;EOMONTH($A45,-1)+1,$A$5:$A45,"&lt;="&amp;EOMONTH($A45,0),$U$5:$U45,"該当"))</f>
        <v/>
      </c>
    </row>
    <row r="46" ht="16" customHeight="1">
      <c r="A46" s="21" t="n"/>
      <c r="B46" s="23" t="n"/>
      <c r="C46" s="23" t="n"/>
      <c r="D46" s="23" t="n"/>
      <c r="E46" s="23" t="n"/>
      <c r="F46" s="23" t="n"/>
      <c r="G46" s="23" t="n"/>
      <c r="H46" s="4" t="n"/>
      <c r="I46" s="23" t="n"/>
      <c r="J46" s="23" t="n"/>
      <c r="K46" s="4" t="n"/>
      <c r="L46" s="4" t="n"/>
      <c r="M46" s="23" t="n"/>
      <c r="N46" s="23" t="n"/>
      <c r="O46" s="19" t="n"/>
      <c r="P46" s="23" t="n"/>
      <c r="Q46" s="4" t="n"/>
      <c r="R46" s="23" t="n"/>
      <c r="S46" s="24">
        <f>IF($A46="","",IF(AND($C46="児童",OR($N46="当日連絡（急病等）",$N46="前日連絡（急病等）",$N46="前々日連絡（急病等）"),$Q46&lt;&gt;""),"対象","対象外"))</f>
        <v/>
      </c>
      <c r="T46" s="24">
        <f>IF($A46="","",IF($S46="対象",COUNTIFS($B$5:$B46,$B46,$A$5:$A46,"&gt;="&amp;EOMONTH($A46,-1)+1,$A$5:$A46,"&lt;="&amp;EOMONTH($A46,0),$S$5:$S46,"対象"),""))</f>
        <v/>
      </c>
      <c r="U46" s="24">
        <f>IF($A46="","",IF(AND($C46="児童",OR($N46="当日連絡（急病等）",$N46="前日連絡（急病等）",$N46="前々日連絡（急病等）")),"該当",""))</f>
        <v/>
      </c>
      <c r="V46" s="24">
        <f>IF($U46&lt;&gt;"該当","",COUNTIFS($B$5:$B46,$B46,$A$5:$A46,"&gt;="&amp;EOMONTH($A46,-1)+1,$A$5:$A46,"&lt;="&amp;EOMONTH($A46,0),$U$5:$U46,"該当"))</f>
        <v/>
      </c>
    </row>
    <row r="47" ht="16" customHeight="1">
      <c r="A47" s="21" t="n"/>
      <c r="B47" s="23" t="n"/>
      <c r="C47" s="23" t="n"/>
      <c r="D47" s="23" t="n"/>
      <c r="E47" s="23" t="n"/>
      <c r="F47" s="23" t="n"/>
      <c r="G47" s="23" t="n"/>
      <c r="H47" s="4" t="n"/>
      <c r="I47" s="23" t="n"/>
      <c r="J47" s="23" t="n"/>
      <c r="K47" s="4" t="n"/>
      <c r="L47" s="4" t="n"/>
      <c r="M47" s="23" t="n"/>
      <c r="N47" s="23" t="n"/>
      <c r="O47" s="19" t="n"/>
      <c r="P47" s="23" t="n"/>
      <c r="Q47" s="4" t="n"/>
      <c r="R47" s="23" t="n"/>
      <c r="S47" s="24">
        <f>IF($A47="","",IF(AND($C47="児童",OR($N47="当日連絡（急病等）",$N47="前日連絡（急病等）",$N47="前々日連絡（急病等）"),$Q47&lt;&gt;""),"対象","対象外"))</f>
        <v/>
      </c>
      <c r="T47" s="24">
        <f>IF($A47="","",IF($S47="対象",COUNTIFS($B$5:$B47,$B47,$A$5:$A47,"&gt;="&amp;EOMONTH($A47,-1)+1,$A$5:$A47,"&lt;="&amp;EOMONTH($A47,0),$S$5:$S47,"対象"),""))</f>
        <v/>
      </c>
      <c r="U47" s="24">
        <f>IF($A47="","",IF(AND($C47="児童",OR($N47="当日連絡（急病等）",$N47="前日連絡（急病等）",$N47="前々日連絡（急病等）")),"該当",""))</f>
        <v/>
      </c>
      <c r="V47" s="24">
        <f>IF($U47&lt;&gt;"該当","",COUNTIFS($B$5:$B47,$B47,$A$5:$A47,"&gt;="&amp;EOMONTH($A47,-1)+1,$A$5:$A47,"&lt;="&amp;EOMONTH($A47,0),$U$5:$U47,"該当"))</f>
        <v/>
      </c>
    </row>
    <row r="48" ht="16" customHeight="1">
      <c r="A48" s="21" t="n"/>
      <c r="B48" s="23" t="n"/>
      <c r="C48" s="23" t="n"/>
      <c r="D48" s="23" t="n"/>
      <c r="E48" s="23" t="n"/>
      <c r="F48" s="23" t="n"/>
      <c r="G48" s="23" t="n"/>
      <c r="H48" s="4" t="n"/>
      <c r="I48" s="23" t="n"/>
      <c r="J48" s="23" t="n"/>
      <c r="K48" s="4" t="n"/>
      <c r="L48" s="4" t="n"/>
      <c r="M48" s="23" t="n"/>
      <c r="N48" s="23" t="n"/>
      <c r="O48" s="19" t="n"/>
      <c r="P48" s="23" t="n"/>
      <c r="Q48" s="4" t="n"/>
      <c r="R48" s="23" t="n"/>
      <c r="S48" s="24">
        <f>IF($A48="","",IF(AND($C48="児童",OR($N48="当日連絡（急病等）",$N48="前日連絡（急病等）",$N48="前々日連絡（急病等）"),$Q48&lt;&gt;""),"対象","対象外"))</f>
        <v/>
      </c>
      <c r="T48" s="24">
        <f>IF($A48="","",IF($S48="対象",COUNTIFS($B$5:$B48,$B48,$A$5:$A48,"&gt;="&amp;EOMONTH($A48,-1)+1,$A$5:$A48,"&lt;="&amp;EOMONTH($A48,0),$S$5:$S48,"対象"),""))</f>
        <v/>
      </c>
      <c r="U48" s="24">
        <f>IF($A48="","",IF(AND($C48="児童",OR($N48="当日連絡（急病等）",$N48="前日連絡（急病等）",$N48="前々日連絡（急病等）")),"該当",""))</f>
        <v/>
      </c>
      <c r="V48" s="24">
        <f>IF($U48&lt;&gt;"該当","",COUNTIFS($B$5:$B48,$B48,$A$5:$A48,"&gt;="&amp;EOMONTH($A48,-1)+1,$A$5:$A48,"&lt;="&amp;EOMONTH($A48,0),$U$5:$U48,"該当"))</f>
        <v/>
      </c>
    </row>
    <row r="49" ht="16" customHeight="1">
      <c r="A49" s="21" t="n"/>
      <c r="B49" s="23" t="n"/>
      <c r="C49" s="23" t="n"/>
      <c r="D49" s="23" t="n"/>
      <c r="E49" s="23" t="n"/>
      <c r="F49" s="23" t="n"/>
      <c r="G49" s="23" t="n"/>
      <c r="H49" s="4" t="n"/>
      <c r="I49" s="23" t="n"/>
      <c r="J49" s="23" t="n"/>
      <c r="K49" s="4" t="n"/>
      <c r="L49" s="4" t="n"/>
      <c r="M49" s="23" t="n"/>
      <c r="N49" s="23" t="n"/>
      <c r="O49" s="19" t="n"/>
      <c r="P49" s="23" t="n"/>
      <c r="Q49" s="4" t="n"/>
      <c r="R49" s="23" t="n"/>
      <c r="S49" s="24">
        <f>IF($A49="","",IF(AND($C49="児童",OR($N49="当日連絡（急病等）",$N49="前日連絡（急病等）",$N49="前々日連絡（急病等）"),$Q49&lt;&gt;""),"対象","対象外"))</f>
        <v/>
      </c>
      <c r="T49" s="24">
        <f>IF($A49="","",IF($S49="対象",COUNTIFS($B$5:$B49,$B49,$A$5:$A49,"&gt;="&amp;EOMONTH($A49,-1)+1,$A$5:$A49,"&lt;="&amp;EOMONTH($A49,0),$S$5:$S49,"対象"),""))</f>
        <v/>
      </c>
      <c r="U49" s="24">
        <f>IF($A49="","",IF(AND($C49="児童",OR($N49="当日連絡（急病等）",$N49="前日連絡（急病等）",$N49="前々日連絡（急病等）")),"該当",""))</f>
        <v/>
      </c>
      <c r="V49" s="24">
        <f>IF($U49&lt;&gt;"該当","",COUNTIFS($B$5:$B49,$B49,$A$5:$A49,"&gt;="&amp;EOMONTH($A49,-1)+1,$A$5:$A49,"&lt;="&amp;EOMONTH($A49,0),$U$5:$U49,"該当"))</f>
        <v/>
      </c>
    </row>
    <row r="50" ht="16" customHeight="1">
      <c r="A50" s="21" t="n"/>
      <c r="B50" s="23" t="n"/>
      <c r="C50" s="23" t="n"/>
      <c r="D50" s="23" t="n"/>
      <c r="E50" s="23" t="n"/>
      <c r="F50" s="23" t="n"/>
      <c r="G50" s="23" t="n"/>
      <c r="H50" s="4" t="n"/>
      <c r="I50" s="23" t="n"/>
      <c r="J50" s="23" t="n"/>
      <c r="K50" s="4" t="n"/>
      <c r="L50" s="4" t="n"/>
      <c r="M50" s="23" t="n"/>
      <c r="N50" s="23" t="n"/>
      <c r="O50" s="19" t="n"/>
      <c r="P50" s="23" t="n"/>
      <c r="Q50" s="4" t="n"/>
      <c r="R50" s="23" t="n"/>
      <c r="S50" s="24">
        <f>IF($A50="","",IF(AND($C50="児童",OR($N50="当日連絡（急病等）",$N50="前日連絡（急病等）",$N50="前々日連絡（急病等）"),$Q50&lt;&gt;""),"対象","対象外"))</f>
        <v/>
      </c>
      <c r="T50" s="24">
        <f>IF($A50="","",IF($S50="対象",COUNTIFS($B$5:$B50,$B50,$A$5:$A50,"&gt;="&amp;EOMONTH($A50,-1)+1,$A$5:$A50,"&lt;="&amp;EOMONTH($A50,0),$S$5:$S50,"対象"),""))</f>
        <v/>
      </c>
      <c r="U50" s="24">
        <f>IF($A50="","",IF(AND($C50="児童",OR($N50="当日連絡（急病等）",$N50="前日連絡（急病等）",$N50="前々日連絡（急病等）")),"該当",""))</f>
        <v/>
      </c>
      <c r="V50" s="24">
        <f>IF($U50&lt;&gt;"該当","",COUNTIFS($B$5:$B50,$B50,$A$5:$A50,"&gt;="&amp;EOMONTH($A50,-1)+1,$A$5:$A50,"&lt;="&amp;EOMONTH($A50,0),$U$5:$U50,"該当"))</f>
        <v/>
      </c>
    </row>
    <row r="51" ht="16" customHeight="1">
      <c r="A51" s="21" t="n"/>
      <c r="B51" s="23" t="n"/>
      <c r="C51" s="23" t="n"/>
      <c r="D51" s="23" t="n"/>
      <c r="E51" s="23" t="n"/>
      <c r="F51" s="23" t="n"/>
      <c r="G51" s="23" t="n"/>
      <c r="H51" s="4" t="n"/>
      <c r="I51" s="23" t="n"/>
      <c r="J51" s="23" t="n"/>
      <c r="K51" s="4" t="n"/>
      <c r="L51" s="4" t="n"/>
      <c r="M51" s="23" t="n"/>
      <c r="N51" s="23" t="n"/>
      <c r="O51" s="19" t="n"/>
      <c r="P51" s="23" t="n"/>
      <c r="Q51" s="4" t="n"/>
      <c r="R51" s="23" t="n"/>
      <c r="S51" s="24">
        <f>IF($A51="","",IF(AND($C51="児童",OR($N51="当日連絡（急病等）",$N51="前日連絡（急病等）",$N51="前々日連絡（急病等）"),$Q51&lt;&gt;""),"対象","対象外"))</f>
        <v/>
      </c>
      <c r="T51" s="24">
        <f>IF($A51="","",IF($S51="対象",COUNTIFS($B$5:$B51,$B51,$A$5:$A51,"&gt;="&amp;EOMONTH($A51,-1)+1,$A$5:$A51,"&lt;="&amp;EOMONTH($A51,0),$S$5:$S51,"対象"),""))</f>
        <v/>
      </c>
      <c r="U51" s="24">
        <f>IF($A51="","",IF(AND($C51="児童",OR($N51="当日連絡（急病等）",$N51="前日連絡（急病等）",$N51="前々日連絡（急病等）")),"該当",""))</f>
        <v/>
      </c>
      <c r="V51" s="24">
        <f>IF($U51&lt;&gt;"該当","",COUNTIFS($B$5:$B51,$B51,$A$5:$A51,"&gt;="&amp;EOMONTH($A51,-1)+1,$A$5:$A51,"&lt;="&amp;EOMONTH($A51,0),$U$5:$U51,"該当"))</f>
        <v/>
      </c>
    </row>
    <row r="52" ht="16" customHeight="1">
      <c r="A52" s="21" t="n"/>
      <c r="B52" s="23" t="n"/>
      <c r="C52" s="23" t="n"/>
      <c r="D52" s="23" t="n"/>
      <c r="E52" s="23" t="n"/>
      <c r="F52" s="23" t="n"/>
      <c r="G52" s="23" t="n"/>
      <c r="H52" s="4" t="n"/>
      <c r="I52" s="23" t="n"/>
      <c r="J52" s="23" t="n"/>
      <c r="K52" s="4" t="n"/>
      <c r="L52" s="4" t="n"/>
      <c r="M52" s="23" t="n"/>
      <c r="N52" s="23" t="n"/>
      <c r="O52" s="19" t="n"/>
      <c r="P52" s="23" t="n"/>
      <c r="Q52" s="4" t="n"/>
      <c r="R52" s="23" t="n"/>
      <c r="S52" s="24">
        <f>IF($A52="","",IF(AND($C52="児童",OR($N52="当日連絡（急病等）",$N52="前日連絡（急病等）",$N52="前々日連絡（急病等）"),$Q52&lt;&gt;""),"対象","対象外"))</f>
        <v/>
      </c>
      <c r="T52" s="24">
        <f>IF($A52="","",IF($S52="対象",COUNTIFS($B$5:$B52,$B52,$A$5:$A52,"&gt;="&amp;EOMONTH($A52,-1)+1,$A$5:$A52,"&lt;="&amp;EOMONTH($A52,0),$S$5:$S52,"対象"),""))</f>
        <v/>
      </c>
      <c r="U52" s="24">
        <f>IF($A52="","",IF(AND($C52="児童",OR($N52="当日連絡（急病等）",$N52="前日連絡（急病等）",$N52="前々日連絡（急病等）")),"該当",""))</f>
        <v/>
      </c>
      <c r="V52" s="24">
        <f>IF($U52&lt;&gt;"該当","",COUNTIFS($B$5:$B52,$B52,$A$5:$A52,"&gt;="&amp;EOMONTH($A52,-1)+1,$A$5:$A52,"&lt;="&amp;EOMONTH($A52,0),$U$5:$U52,"該当"))</f>
        <v/>
      </c>
    </row>
    <row r="53" ht="16" customHeight="1">
      <c r="A53" s="21" t="n"/>
      <c r="B53" s="23" t="n"/>
      <c r="C53" s="23" t="n"/>
      <c r="D53" s="23" t="n"/>
      <c r="E53" s="23" t="n"/>
      <c r="F53" s="23" t="n"/>
      <c r="G53" s="23" t="n"/>
      <c r="H53" s="4" t="n"/>
      <c r="I53" s="23" t="n"/>
      <c r="J53" s="23" t="n"/>
      <c r="K53" s="4" t="n"/>
      <c r="L53" s="4" t="n"/>
      <c r="M53" s="23" t="n"/>
      <c r="N53" s="23" t="n"/>
      <c r="O53" s="19" t="n"/>
      <c r="P53" s="23" t="n"/>
      <c r="Q53" s="4" t="n"/>
      <c r="R53" s="23" t="n"/>
      <c r="S53" s="24">
        <f>IF($A53="","",IF(AND($C53="児童",OR($N53="当日連絡（急病等）",$N53="前日連絡（急病等）",$N53="前々日連絡（急病等）"),$Q53&lt;&gt;""),"対象","対象外"))</f>
        <v/>
      </c>
      <c r="T53" s="24">
        <f>IF($A53="","",IF($S53="対象",COUNTIFS($B$5:$B53,$B53,$A$5:$A53,"&gt;="&amp;EOMONTH($A53,-1)+1,$A$5:$A53,"&lt;="&amp;EOMONTH($A53,0),$S$5:$S53,"対象"),""))</f>
        <v/>
      </c>
      <c r="U53" s="24">
        <f>IF($A53="","",IF(AND($C53="児童",OR($N53="当日連絡（急病等）",$N53="前日連絡（急病等）",$N53="前々日連絡（急病等）")),"該当",""))</f>
        <v/>
      </c>
      <c r="V53" s="24">
        <f>IF($U53&lt;&gt;"該当","",COUNTIFS($B$5:$B53,$B53,$A$5:$A53,"&gt;="&amp;EOMONTH($A53,-1)+1,$A$5:$A53,"&lt;="&amp;EOMONTH($A53,0),$U$5:$U53,"該当"))</f>
        <v/>
      </c>
    </row>
    <row r="54" ht="16" customHeight="1">
      <c r="A54" s="21" t="n"/>
      <c r="B54" s="23" t="n"/>
      <c r="C54" s="23" t="n"/>
      <c r="D54" s="23" t="n"/>
      <c r="E54" s="23" t="n"/>
      <c r="F54" s="23" t="n"/>
      <c r="G54" s="23" t="n"/>
      <c r="H54" s="4" t="n"/>
      <c r="I54" s="23" t="n"/>
      <c r="J54" s="23" t="n"/>
      <c r="K54" s="4" t="n"/>
      <c r="L54" s="4" t="n"/>
      <c r="M54" s="23" t="n"/>
      <c r="N54" s="23" t="n"/>
      <c r="O54" s="19" t="n"/>
      <c r="P54" s="23" t="n"/>
      <c r="Q54" s="4" t="n"/>
      <c r="R54" s="23" t="n"/>
      <c r="S54" s="24">
        <f>IF($A54="","",IF(AND($C54="児童",OR($N54="当日連絡（急病等）",$N54="前日連絡（急病等）",$N54="前々日連絡（急病等）"),$Q54&lt;&gt;""),"対象","対象外"))</f>
        <v/>
      </c>
      <c r="T54" s="24">
        <f>IF($A54="","",IF($S54="対象",COUNTIFS($B$5:$B54,$B54,$A$5:$A54,"&gt;="&amp;EOMONTH($A54,-1)+1,$A$5:$A54,"&lt;="&amp;EOMONTH($A54,0),$S$5:$S54,"対象"),""))</f>
        <v/>
      </c>
      <c r="U54" s="24">
        <f>IF($A54="","",IF(AND($C54="児童",OR($N54="当日連絡（急病等）",$N54="前日連絡（急病等）",$N54="前々日連絡（急病等）")),"該当",""))</f>
        <v/>
      </c>
      <c r="V54" s="24">
        <f>IF($U54&lt;&gt;"該当","",COUNTIFS($B$5:$B54,$B54,$A$5:$A54,"&gt;="&amp;EOMONTH($A54,-1)+1,$A$5:$A54,"&lt;="&amp;EOMONTH($A54,0),$U$5:$U54,"該当"))</f>
        <v/>
      </c>
    </row>
    <row r="55" ht="16" customHeight="1">
      <c r="A55" s="21" t="n"/>
      <c r="B55" s="23" t="n"/>
      <c r="C55" s="23" t="n"/>
      <c r="D55" s="23" t="n"/>
      <c r="E55" s="23" t="n"/>
      <c r="F55" s="23" t="n"/>
      <c r="G55" s="23" t="n"/>
      <c r="H55" s="4" t="n"/>
      <c r="I55" s="23" t="n"/>
      <c r="J55" s="23" t="n"/>
      <c r="K55" s="4" t="n"/>
      <c r="L55" s="4" t="n"/>
      <c r="M55" s="23" t="n"/>
      <c r="N55" s="23" t="n"/>
      <c r="O55" s="19" t="n"/>
      <c r="P55" s="23" t="n"/>
      <c r="Q55" s="4" t="n"/>
      <c r="R55" s="23" t="n"/>
      <c r="S55" s="24">
        <f>IF($A55="","",IF(AND($C55="児童",OR($N55="当日連絡（急病等）",$N55="前日連絡（急病等）",$N55="前々日連絡（急病等）"),$Q55&lt;&gt;""),"対象","対象外"))</f>
        <v/>
      </c>
      <c r="T55" s="24">
        <f>IF($A55="","",IF($S55="対象",COUNTIFS($B$5:$B55,$B55,$A$5:$A55,"&gt;="&amp;EOMONTH($A55,-1)+1,$A$5:$A55,"&lt;="&amp;EOMONTH($A55,0),$S$5:$S55,"対象"),""))</f>
        <v/>
      </c>
      <c r="U55" s="24">
        <f>IF($A55="","",IF(AND($C55="児童",OR($N55="当日連絡（急病等）",$N55="前日連絡（急病等）",$N55="前々日連絡（急病等）")),"該当",""))</f>
        <v/>
      </c>
      <c r="V55" s="24">
        <f>IF($U55&lt;&gt;"該当","",COUNTIFS($B$5:$B55,$B55,$A$5:$A55,"&gt;="&amp;EOMONTH($A55,-1)+1,$A$5:$A55,"&lt;="&amp;EOMONTH($A55,0),$U$5:$U55,"該当"))</f>
        <v/>
      </c>
    </row>
    <row r="56" ht="16" customHeight="1">
      <c r="A56" s="21" t="n"/>
      <c r="B56" s="23" t="n"/>
      <c r="C56" s="23" t="n"/>
      <c r="D56" s="23" t="n"/>
      <c r="E56" s="23" t="n"/>
      <c r="F56" s="23" t="n"/>
      <c r="G56" s="23" t="n"/>
      <c r="H56" s="4" t="n"/>
      <c r="I56" s="23" t="n"/>
      <c r="J56" s="23" t="n"/>
      <c r="K56" s="4" t="n"/>
      <c r="L56" s="4" t="n"/>
      <c r="M56" s="23" t="n"/>
      <c r="N56" s="23" t="n"/>
      <c r="O56" s="19" t="n"/>
      <c r="P56" s="23" t="n"/>
      <c r="Q56" s="4" t="n"/>
      <c r="R56" s="23" t="n"/>
      <c r="S56" s="24">
        <f>IF($A56="","",IF(AND($C56="児童",OR($N56="当日連絡（急病等）",$N56="前日連絡（急病等）",$N56="前々日連絡（急病等）"),$Q56&lt;&gt;""),"対象","対象外"))</f>
        <v/>
      </c>
      <c r="T56" s="24">
        <f>IF($A56="","",IF($S56="対象",COUNTIFS($B$5:$B56,$B56,$A$5:$A56,"&gt;="&amp;EOMONTH($A56,-1)+1,$A$5:$A56,"&lt;="&amp;EOMONTH($A56,0),$S$5:$S56,"対象"),""))</f>
        <v/>
      </c>
      <c r="U56" s="24">
        <f>IF($A56="","",IF(AND($C56="児童",OR($N56="当日連絡（急病等）",$N56="前日連絡（急病等）",$N56="前々日連絡（急病等）")),"該当",""))</f>
        <v/>
      </c>
      <c r="V56" s="24">
        <f>IF($U56&lt;&gt;"該当","",COUNTIFS($B$5:$B56,$B56,$A$5:$A56,"&gt;="&amp;EOMONTH($A56,-1)+1,$A$5:$A56,"&lt;="&amp;EOMONTH($A56,0),$U$5:$U56,"該当"))</f>
        <v/>
      </c>
    </row>
    <row r="57" ht="16" customHeight="1">
      <c r="A57" s="21" t="n"/>
      <c r="B57" s="23" t="n"/>
      <c r="C57" s="23" t="n"/>
      <c r="D57" s="23" t="n"/>
      <c r="E57" s="23" t="n"/>
      <c r="F57" s="23" t="n"/>
      <c r="G57" s="23" t="n"/>
      <c r="H57" s="4" t="n"/>
      <c r="I57" s="23" t="n"/>
      <c r="J57" s="23" t="n"/>
      <c r="K57" s="4" t="n"/>
      <c r="L57" s="4" t="n"/>
      <c r="M57" s="23" t="n"/>
      <c r="N57" s="23" t="n"/>
      <c r="O57" s="19" t="n"/>
      <c r="P57" s="23" t="n"/>
      <c r="Q57" s="4" t="n"/>
      <c r="R57" s="23" t="n"/>
      <c r="S57" s="24">
        <f>IF($A57="","",IF(AND($C57="児童",OR($N57="当日連絡（急病等）",$N57="前日連絡（急病等）",$N57="前々日連絡（急病等）"),$Q57&lt;&gt;""),"対象","対象外"))</f>
        <v/>
      </c>
      <c r="T57" s="24">
        <f>IF($A57="","",IF($S57="対象",COUNTIFS($B$5:$B57,$B57,$A$5:$A57,"&gt;="&amp;EOMONTH($A57,-1)+1,$A$5:$A57,"&lt;="&amp;EOMONTH($A57,0),$S$5:$S57,"対象"),""))</f>
        <v/>
      </c>
      <c r="U57" s="24">
        <f>IF($A57="","",IF(AND($C57="児童",OR($N57="当日連絡（急病等）",$N57="前日連絡（急病等）",$N57="前々日連絡（急病等）")),"該当",""))</f>
        <v/>
      </c>
      <c r="V57" s="24">
        <f>IF($U57&lt;&gt;"該当","",COUNTIFS($B$5:$B57,$B57,$A$5:$A57,"&gt;="&amp;EOMONTH($A57,-1)+1,$A$5:$A57,"&lt;="&amp;EOMONTH($A57,0),$U$5:$U57,"該当"))</f>
        <v/>
      </c>
    </row>
    <row r="58" ht="16" customHeight="1">
      <c r="A58" s="21" t="n"/>
      <c r="B58" s="23" t="n"/>
      <c r="C58" s="23" t="n"/>
      <c r="D58" s="23" t="n"/>
      <c r="E58" s="23" t="n"/>
      <c r="F58" s="23" t="n"/>
      <c r="G58" s="23" t="n"/>
      <c r="H58" s="4" t="n"/>
      <c r="I58" s="23" t="n"/>
      <c r="J58" s="23" t="n"/>
      <c r="K58" s="4" t="n"/>
      <c r="L58" s="4" t="n"/>
      <c r="M58" s="23" t="n"/>
      <c r="N58" s="23" t="n"/>
      <c r="O58" s="19" t="n"/>
      <c r="P58" s="23" t="n"/>
      <c r="Q58" s="4" t="n"/>
      <c r="R58" s="23" t="n"/>
      <c r="S58" s="24">
        <f>IF($A58="","",IF(AND($C58="児童",OR($N58="当日連絡（急病等）",$N58="前日連絡（急病等）",$N58="前々日連絡（急病等）"),$Q58&lt;&gt;""),"対象","対象外"))</f>
        <v/>
      </c>
      <c r="T58" s="24">
        <f>IF($A58="","",IF($S58="対象",COUNTIFS($B$5:$B58,$B58,$A$5:$A58,"&gt;="&amp;EOMONTH($A58,-1)+1,$A$5:$A58,"&lt;="&amp;EOMONTH($A58,0),$S$5:$S58,"対象"),""))</f>
        <v/>
      </c>
      <c r="U58" s="24">
        <f>IF($A58="","",IF(AND($C58="児童",OR($N58="当日連絡（急病等）",$N58="前日連絡（急病等）",$N58="前々日連絡（急病等）")),"該当",""))</f>
        <v/>
      </c>
      <c r="V58" s="24">
        <f>IF($U58&lt;&gt;"該当","",COUNTIFS($B$5:$B58,$B58,$A$5:$A58,"&gt;="&amp;EOMONTH($A58,-1)+1,$A$5:$A58,"&lt;="&amp;EOMONTH($A58,0),$U$5:$U58,"該当"))</f>
        <v/>
      </c>
    </row>
    <row r="59" ht="16" customHeight="1">
      <c r="A59" s="21" t="n"/>
      <c r="B59" s="23" t="n"/>
      <c r="C59" s="23" t="n"/>
      <c r="D59" s="23" t="n"/>
      <c r="E59" s="23" t="n"/>
      <c r="F59" s="23" t="n"/>
      <c r="G59" s="23" t="n"/>
      <c r="H59" s="4" t="n"/>
      <c r="I59" s="23" t="n"/>
      <c r="J59" s="23" t="n"/>
      <c r="K59" s="4" t="n"/>
      <c r="L59" s="4" t="n"/>
      <c r="M59" s="23" t="n"/>
      <c r="N59" s="23" t="n"/>
      <c r="O59" s="19" t="n"/>
      <c r="P59" s="23" t="n"/>
      <c r="Q59" s="4" t="n"/>
      <c r="R59" s="23" t="n"/>
      <c r="S59" s="24">
        <f>IF($A59="","",IF(AND($C59="児童",OR($N59="当日連絡（急病等）",$N59="前日連絡（急病等）",$N59="前々日連絡（急病等）"),$Q59&lt;&gt;""),"対象","対象外"))</f>
        <v/>
      </c>
      <c r="T59" s="24">
        <f>IF($A59="","",IF($S59="対象",COUNTIFS($B$5:$B59,$B59,$A$5:$A59,"&gt;="&amp;EOMONTH($A59,-1)+1,$A$5:$A59,"&lt;="&amp;EOMONTH($A59,0),$S$5:$S59,"対象"),""))</f>
        <v/>
      </c>
      <c r="U59" s="24">
        <f>IF($A59="","",IF(AND($C59="児童",OR($N59="当日連絡（急病等）",$N59="前日連絡（急病等）",$N59="前々日連絡（急病等）")),"該当",""))</f>
        <v/>
      </c>
      <c r="V59" s="24">
        <f>IF($U59&lt;&gt;"該当","",COUNTIFS($B$5:$B59,$B59,$A$5:$A59,"&gt;="&amp;EOMONTH($A59,-1)+1,$A$5:$A59,"&lt;="&amp;EOMONTH($A59,0),$U$5:$U59,"該当"))</f>
        <v/>
      </c>
    </row>
    <row r="60" ht="16" customHeight="1">
      <c r="A60" s="21" t="n"/>
      <c r="B60" s="23" t="n"/>
      <c r="C60" s="23" t="n"/>
      <c r="D60" s="23" t="n"/>
      <c r="E60" s="23" t="n"/>
      <c r="F60" s="23" t="n"/>
      <c r="G60" s="23" t="n"/>
      <c r="H60" s="4" t="n"/>
      <c r="I60" s="23" t="n"/>
      <c r="J60" s="23" t="n"/>
      <c r="K60" s="4" t="n"/>
      <c r="L60" s="4" t="n"/>
      <c r="M60" s="23" t="n"/>
      <c r="N60" s="23" t="n"/>
      <c r="O60" s="19" t="n"/>
      <c r="P60" s="23" t="n"/>
      <c r="Q60" s="4" t="n"/>
      <c r="R60" s="23" t="n"/>
      <c r="S60" s="24">
        <f>IF($A60="","",IF(AND($C60="児童",OR($N60="当日連絡（急病等）",$N60="前日連絡（急病等）",$N60="前々日連絡（急病等）"),$Q60&lt;&gt;""),"対象","対象外"))</f>
        <v/>
      </c>
      <c r="T60" s="24">
        <f>IF($A60="","",IF($S60="対象",COUNTIFS($B$5:$B60,$B60,$A$5:$A60,"&gt;="&amp;EOMONTH($A60,-1)+1,$A$5:$A60,"&lt;="&amp;EOMONTH($A60,0),$S$5:$S60,"対象"),""))</f>
        <v/>
      </c>
      <c r="U60" s="24">
        <f>IF($A60="","",IF(AND($C60="児童",OR($N60="当日連絡（急病等）",$N60="前日連絡（急病等）",$N60="前々日連絡（急病等）")),"該当",""))</f>
        <v/>
      </c>
      <c r="V60" s="24">
        <f>IF($U60&lt;&gt;"該当","",COUNTIFS($B$5:$B60,$B60,$A$5:$A60,"&gt;="&amp;EOMONTH($A60,-1)+1,$A$5:$A60,"&lt;="&amp;EOMONTH($A60,0),$U$5:$U60,"該当"))</f>
        <v/>
      </c>
    </row>
    <row r="61" ht="16" customHeight="1">
      <c r="A61" s="21" t="n"/>
      <c r="B61" s="23" t="n"/>
      <c r="C61" s="23" t="n"/>
      <c r="D61" s="23" t="n"/>
      <c r="E61" s="23" t="n"/>
      <c r="F61" s="23" t="n"/>
      <c r="G61" s="23" t="n"/>
      <c r="H61" s="4" t="n"/>
      <c r="I61" s="23" t="n"/>
      <c r="J61" s="23" t="n"/>
      <c r="K61" s="4" t="n"/>
      <c r="L61" s="4" t="n"/>
      <c r="M61" s="23" t="n"/>
      <c r="N61" s="23" t="n"/>
      <c r="O61" s="19" t="n"/>
      <c r="P61" s="23" t="n"/>
      <c r="Q61" s="4" t="n"/>
      <c r="R61" s="23" t="n"/>
      <c r="S61" s="24">
        <f>IF($A61="","",IF(AND($C61="児童",OR($N61="当日連絡（急病等）",$N61="前日連絡（急病等）",$N61="前々日連絡（急病等）"),$Q61&lt;&gt;""),"対象","対象外"))</f>
        <v/>
      </c>
      <c r="T61" s="24">
        <f>IF($A61="","",IF($S61="対象",COUNTIFS($B$5:$B61,$B61,$A$5:$A61,"&gt;="&amp;EOMONTH($A61,-1)+1,$A$5:$A61,"&lt;="&amp;EOMONTH($A61,0),$S$5:$S61,"対象"),""))</f>
        <v/>
      </c>
      <c r="U61" s="24">
        <f>IF($A61="","",IF(AND($C61="児童",OR($N61="当日連絡（急病等）",$N61="前日連絡（急病等）",$N61="前々日連絡（急病等）")),"該当",""))</f>
        <v/>
      </c>
      <c r="V61" s="24">
        <f>IF($U61&lt;&gt;"該当","",COUNTIFS($B$5:$B61,$B61,$A$5:$A61,"&gt;="&amp;EOMONTH($A61,-1)+1,$A$5:$A61,"&lt;="&amp;EOMONTH($A61,0),$U$5:$U61,"該当"))</f>
        <v/>
      </c>
    </row>
    <row r="62" ht="16" customHeight="1">
      <c r="A62" s="21" t="n"/>
      <c r="B62" s="23" t="n"/>
      <c r="C62" s="23" t="n"/>
      <c r="D62" s="23" t="n"/>
      <c r="E62" s="23" t="n"/>
      <c r="F62" s="23" t="n"/>
      <c r="G62" s="23" t="n"/>
      <c r="H62" s="4" t="n"/>
      <c r="I62" s="23" t="n"/>
      <c r="J62" s="23" t="n"/>
      <c r="K62" s="4" t="n"/>
      <c r="L62" s="4" t="n"/>
      <c r="M62" s="23" t="n"/>
      <c r="N62" s="23" t="n"/>
      <c r="O62" s="19" t="n"/>
      <c r="P62" s="23" t="n"/>
      <c r="Q62" s="4" t="n"/>
      <c r="R62" s="23" t="n"/>
      <c r="S62" s="24">
        <f>IF($A62="","",IF(AND($C62="児童",OR($N62="当日連絡（急病等）",$N62="前日連絡（急病等）",$N62="前々日連絡（急病等）"),$Q62&lt;&gt;""),"対象","対象外"))</f>
        <v/>
      </c>
      <c r="T62" s="24">
        <f>IF($A62="","",IF($S62="対象",COUNTIFS($B$5:$B62,$B62,$A$5:$A62,"&gt;="&amp;EOMONTH($A62,-1)+1,$A$5:$A62,"&lt;="&amp;EOMONTH($A62,0),$S$5:$S62,"対象"),""))</f>
        <v/>
      </c>
      <c r="U62" s="24">
        <f>IF($A62="","",IF(AND($C62="児童",OR($N62="当日連絡（急病等）",$N62="前日連絡（急病等）",$N62="前々日連絡（急病等）")),"該当",""))</f>
        <v/>
      </c>
      <c r="V62" s="24">
        <f>IF($U62&lt;&gt;"該当","",COUNTIFS($B$5:$B62,$B62,$A$5:$A62,"&gt;="&amp;EOMONTH($A62,-1)+1,$A$5:$A62,"&lt;="&amp;EOMONTH($A62,0),$U$5:$U62,"該当"))</f>
        <v/>
      </c>
    </row>
    <row r="63" ht="16" customHeight="1">
      <c r="A63" s="21" t="n"/>
      <c r="B63" s="23" t="n"/>
      <c r="C63" s="23" t="n"/>
      <c r="D63" s="23" t="n"/>
      <c r="E63" s="23" t="n"/>
      <c r="F63" s="23" t="n"/>
      <c r="G63" s="23" t="n"/>
      <c r="H63" s="4" t="n"/>
      <c r="I63" s="23" t="n"/>
      <c r="J63" s="23" t="n"/>
      <c r="K63" s="4" t="n"/>
      <c r="L63" s="4" t="n"/>
      <c r="M63" s="23" t="n"/>
      <c r="N63" s="23" t="n"/>
      <c r="O63" s="19" t="n"/>
      <c r="P63" s="23" t="n"/>
      <c r="Q63" s="4" t="n"/>
      <c r="R63" s="23" t="n"/>
      <c r="S63" s="24">
        <f>IF($A63="","",IF(AND($C63="児童",OR($N63="当日連絡（急病等）",$N63="前日連絡（急病等）",$N63="前々日連絡（急病等）"),$Q63&lt;&gt;""),"対象","対象外"))</f>
        <v/>
      </c>
      <c r="T63" s="24">
        <f>IF($A63="","",IF($S63="対象",COUNTIFS($B$5:$B63,$B63,$A$5:$A63,"&gt;="&amp;EOMONTH($A63,-1)+1,$A$5:$A63,"&lt;="&amp;EOMONTH($A63,0),$S$5:$S63,"対象"),""))</f>
        <v/>
      </c>
      <c r="U63" s="24">
        <f>IF($A63="","",IF(AND($C63="児童",OR($N63="当日連絡（急病等）",$N63="前日連絡（急病等）",$N63="前々日連絡（急病等）")),"該当",""))</f>
        <v/>
      </c>
      <c r="V63" s="24">
        <f>IF($U63&lt;&gt;"該当","",COUNTIFS($B$5:$B63,$B63,$A$5:$A63,"&gt;="&amp;EOMONTH($A63,-1)+1,$A$5:$A63,"&lt;="&amp;EOMONTH($A63,0),$U$5:$U63,"該当"))</f>
        <v/>
      </c>
    </row>
    <row r="64" ht="16" customHeight="1">
      <c r="A64" s="21" t="n"/>
      <c r="B64" s="23" t="n"/>
      <c r="C64" s="23" t="n"/>
      <c r="D64" s="23" t="n"/>
      <c r="E64" s="23" t="n"/>
      <c r="F64" s="23" t="n"/>
      <c r="G64" s="23" t="n"/>
      <c r="H64" s="4" t="n"/>
      <c r="I64" s="23" t="n"/>
      <c r="J64" s="23" t="n"/>
      <c r="K64" s="4" t="n"/>
      <c r="L64" s="4" t="n"/>
      <c r="M64" s="23" t="n"/>
      <c r="N64" s="23" t="n"/>
      <c r="O64" s="19" t="n"/>
      <c r="P64" s="23" t="n"/>
      <c r="Q64" s="4" t="n"/>
      <c r="R64" s="23" t="n"/>
      <c r="S64" s="24">
        <f>IF($A64="","",IF(AND($C64="児童",OR($N64="当日連絡（急病等）",$N64="前日連絡（急病等）",$N64="前々日連絡（急病等）"),$Q64&lt;&gt;""),"対象","対象外"))</f>
        <v/>
      </c>
      <c r="T64" s="24">
        <f>IF($A64="","",IF($S64="対象",COUNTIFS($B$5:$B64,$B64,$A$5:$A64,"&gt;="&amp;EOMONTH($A64,-1)+1,$A$5:$A64,"&lt;="&amp;EOMONTH($A64,0),$S$5:$S64,"対象"),""))</f>
        <v/>
      </c>
      <c r="U64" s="24">
        <f>IF($A64="","",IF(AND($C64="児童",OR($N64="当日連絡（急病等）",$N64="前日連絡（急病等）",$N64="前々日連絡（急病等）")),"該当",""))</f>
        <v/>
      </c>
      <c r="V64" s="24">
        <f>IF($U64&lt;&gt;"該当","",COUNTIFS($B$5:$B64,$B64,$A$5:$A64,"&gt;="&amp;EOMONTH($A64,-1)+1,$A$5:$A64,"&lt;="&amp;EOMONTH($A64,0),$U$5:$U64,"該当"))</f>
        <v/>
      </c>
    </row>
    <row r="65" ht="16" customHeight="1">
      <c r="A65" s="21" t="n"/>
      <c r="B65" s="23" t="n"/>
      <c r="C65" s="23" t="n"/>
      <c r="D65" s="23" t="n"/>
      <c r="E65" s="23" t="n"/>
      <c r="F65" s="23" t="n"/>
      <c r="G65" s="23" t="n"/>
      <c r="H65" s="4" t="n"/>
      <c r="I65" s="23" t="n"/>
      <c r="J65" s="23" t="n"/>
      <c r="K65" s="4" t="n"/>
      <c r="L65" s="4" t="n"/>
      <c r="M65" s="23" t="n"/>
      <c r="N65" s="23" t="n"/>
      <c r="O65" s="19" t="n"/>
      <c r="P65" s="23" t="n"/>
      <c r="Q65" s="4" t="n"/>
      <c r="R65" s="23" t="n"/>
      <c r="S65" s="24">
        <f>IF($A65="","",IF(AND($C65="児童",OR($N65="当日連絡（急病等）",$N65="前日連絡（急病等）",$N65="前々日連絡（急病等）"),$Q65&lt;&gt;""),"対象","対象外"))</f>
        <v/>
      </c>
      <c r="T65" s="24">
        <f>IF($A65="","",IF($S65="対象",COUNTIFS($B$5:$B65,$B65,$A$5:$A65,"&gt;="&amp;EOMONTH($A65,-1)+1,$A$5:$A65,"&lt;="&amp;EOMONTH($A65,0),$S$5:$S65,"対象"),""))</f>
        <v/>
      </c>
      <c r="U65" s="24">
        <f>IF($A65="","",IF(AND($C65="児童",OR($N65="当日連絡（急病等）",$N65="前日連絡（急病等）",$N65="前々日連絡（急病等）")),"該当",""))</f>
        <v/>
      </c>
      <c r="V65" s="24">
        <f>IF($U65&lt;&gt;"該当","",COUNTIFS($B$5:$B65,$B65,$A$5:$A65,"&gt;="&amp;EOMONTH($A65,-1)+1,$A$5:$A65,"&lt;="&amp;EOMONTH($A65,0),$U$5:$U65,"該当"))</f>
        <v/>
      </c>
    </row>
    <row r="66" ht="16" customHeight="1">
      <c r="A66" s="21" t="n"/>
      <c r="B66" s="23" t="n"/>
      <c r="C66" s="23" t="n"/>
      <c r="D66" s="23" t="n"/>
      <c r="E66" s="23" t="n"/>
      <c r="F66" s="23" t="n"/>
      <c r="G66" s="23" t="n"/>
      <c r="H66" s="4" t="n"/>
      <c r="I66" s="23" t="n"/>
      <c r="J66" s="23" t="n"/>
      <c r="K66" s="4" t="n"/>
      <c r="L66" s="4" t="n"/>
      <c r="M66" s="23" t="n"/>
      <c r="N66" s="23" t="n"/>
      <c r="O66" s="19" t="n"/>
      <c r="P66" s="23" t="n"/>
      <c r="Q66" s="4" t="n"/>
      <c r="R66" s="23" t="n"/>
      <c r="S66" s="24">
        <f>IF($A66="","",IF(AND($C66="児童",OR($N66="当日連絡（急病等）",$N66="前日連絡（急病等）",$N66="前々日連絡（急病等）"),$Q66&lt;&gt;""),"対象","対象外"))</f>
        <v/>
      </c>
      <c r="T66" s="24">
        <f>IF($A66="","",IF($S66="対象",COUNTIFS($B$5:$B66,$B66,$A$5:$A66,"&gt;="&amp;EOMONTH($A66,-1)+1,$A$5:$A66,"&lt;="&amp;EOMONTH($A66,0),$S$5:$S66,"対象"),""))</f>
        <v/>
      </c>
      <c r="U66" s="24">
        <f>IF($A66="","",IF(AND($C66="児童",OR($N66="当日連絡（急病等）",$N66="前日連絡（急病等）",$N66="前々日連絡（急病等）")),"該当",""))</f>
        <v/>
      </c>
      <c r="V66" s="24">
        <f>IF($U66&lt;&gt;"該当","",COUNTIFS($B$5:$B66,$B66,$A$5:$A66,"&gt;="&amp;EOMONTH($A66,-1)+1,$A$5:$A66,"&lt;="&amp;EOMONTH($A66,0),$U$5:$U66,"該当"))</f>
        <v/>
      </c>
    </row>
    <row r="67" ht="16" customHeight="1">
      <c r="A67" s="21" t="n"/>
      <c r="B67" s="23" t="n"/>
      <c r="C67" s="23" t="n"/>
      <c r="D67" s="23" t="n"/>
      <c r="E67" s="23" t="n"/>
      <c r="F67" s="23" t="n"/>
      <c r="G67" s="23" t="n"/>
      <c r="H67" s="4" t="n"/>
      <c r="I67" s="23" t="n"/>
      <c r="J67" s="23" t="n"/>
      <c r="K67" s="4" t="n"/>
      <c r="L67" s="4" t="n"/>
      <c r="M67" s="23" t="n"/>
      <c r="N67" s="23" t="n"/>
      <c r="O67" s="19" t="n"/>
      <c r="P67" s="23" t="n"/>
      <c r="Q67" s="4" t="n"/>
      <c r="R67" s="23" t="n"/>
      <c r="S67" s="24">
        <f>IF($A67="","",IF(AND($C67="児童",OR($N67="当日連絡（急病等）",$N67="前日連絡（急病等）",$N67="前々日連絡（急病等）"),$Q67&lt;&gt;""),"対象","対象外"))</f>
        <v/>
      </c>
      <c r="T67" s="24">
        <f>IF($A67="","",IF($S67="対象",COUNTIFS($B$5:$B67,$B67,$A$5:$A67,"&gt;="&amp;EOMONTH($A67,-1)+1,$A$5:$A67,"&lt;="&amp;EOMONTH($A67,0),$S$5:$S67,"対象"),""))</f>
        <v/>
      </c>
      <c r="U67" s="24">
        <f>IF($A67="","",IF(AND($C67="児童",OR($N67="当日連絡（急病等）",$N67="前日連絡（急病等）",$N67="前々日連絡（急病等）")),"該当",""))</f>
        <v/>
      </c>
      <c r="V67" s="24">
        <f>IF($U67&lt;&gt;"該当","",COUNTIFS($B$5:$B67,$B67,$A$5:$A67,"&gt;="&amp;EOMONTH($A67,-1)+1,$A$5:$A67,"&lt;="&amp;EOMONTH($A67,0),$U$5:$U67,"該当"))</f>
        <v/>
      </c>
    </row>
    <row r="68" ht="16" customHeight="1">
      <c r="A68" s="21" t="n"/>
      <c r="B68" s="23" t="n"/>
      <c r="C68" s="23" t="n"/>
      <c r="D68" s="23" t="n"/>
      <c r="E68" s="23" t="n"/>
      <c r="F68" s="23" t="n"/>
      <c r="G68" s="23" t="n"/>
      <c r="H68" s="4" t="n"/>
      <c r="I68" s="23" t="n"/>
      <c r="J68" s="23" t="n"/>
      <c r="K68" s="4" t="n"/>
      <c r="L68" s="4" t="n"/>
      <c r="M68" s="23" t="n"/>
      <c r="N68" s="23" t="n"/>
      <c r="O68" s="19" t="n"/>
      <c r="P68" s="23" t="n"/>
      <c r="Q68" s="4" t="n"/>
      <c r="R68" s="23" t="n"/>
      <c r="S68" s="24">
        <f>IF($A68="","",IF(AND($C68="児童",OR($N68="当日連絡（急病等）",$N68="前日連絡（急病等）",$N68="前々日連絡（急病等）"),$Q68&lt;&gt;""),"対象","対象外"))</f>
        <v/>
      </c>
      <c r="T68" s="24">
        <f>IF($A68="","",IF($S68="対象",COUNTIFS($B$5:$B68,$B68,$A$5:$A68,"&gt;="&amp;EOMONTH($A68,-1)+1,$A$5:$A68,"&lt;="&amp;EOMONTH($A68,0),$S$5:$S68,"対象"),""))</f>
        <v/>
      </c>
      <c r="U68" s="24">
        <f>IF($A68="","",IF(AND($C68="児童",OR($N68="当日連絡（急病等）",$N68="前日連絡（急病等）",$N68="前々日連絡（急病等）")),"該当",""))</f>
        <v/>
      </c>
      <c r="V68" s="24">
        <f>IF($U68&lt;&gt;"該当","",COUNTIFS($B$5:$B68,$B68,$A$5:$A68,"&gt;="&amp;EOMONTH($A68,-1)+1,$A$5:$A68,"&lt;="&amp;EOMONTH($A68,0),$U$5:$U68,"該当"))</f>
        <v/>
      </c>
    </row>
    <row r="69" ht="16" customHeight="1">
      <c r="A69" s="21" t="n"/>
      <c r="B69" s="23" t="n"/>
      <c r="C69" s="23" t="n"/>
      <c r="D69" s="23" t="n"/>
      <c r="E69" s="23" t="n"/>
      <c r="F69" s="23" t="n"/>
      <c r="G69" s="23" t="n"/>
      <c r="H69" s="4" t="n"/>
      <c r="I69" s="23" t="n"/>
      <c r="J69" s="23" t="n"/>
      <c r="K69" s="4" t="n"/>
      <c r="L69" s="4" t="n"/>
      <c r="M69" s="23" t="n"/>
      <c r="N69" s="23" t="n"/>
      <c r="O69" s="19" t="n"/>
      <c r="P69" s="23" t="n"/>
      <c r="Q69" s="4" t="n"/>
      <c r="R69" s="23" t="n"/>
      <c r="S69" s="24">
        <f>IF($A69="","",IF(AND($C69="児童",OR($N69="当日連絡（急病等）",$N69="前日連絡（急病等）",$N69="前々日連絡（急病等）"),$Q69&lt;&gt;""),"対象","対象外"))</f>
        <v/>
      </c>
      <c r="T69" s="24">
        <f>IF($A69="","",IF($S69="対象",COUNTIFS($B$5:$B69,$B69,$A$5:$A69,"&gt;="&amp;EOMONTH($A69,-1)+1,$A$5:$A69,"&lt;="&amp;EOMONTH($A69,0),$S$5:$S69,"対象"),""))</f>
        <v/>
      </c>
      <c r="U69" s="24">
        <f>IF($A69="","",IF(AND($C69="児童",OR($N69="当日連絡（急病等）",$N69="前日連絡（急病等）",$N69="前々日連絡（急病等）")),"該当",""))</f>
        <v/>
      </c>
      <c r="V69" s="24">
        <f>IF($U69&lt;&gt;"該当","",COUNTIFS($B$5:$B69,$B69,$A$5:$A69,"&gt;="&amp;EOMONTH($A69,-1)+1,$A$5:$A69,"&lt;="&amp;EOMONTH($A69,0),$U$5:$U69,"該当"))</f>
        <v/>
      </c>
    </row>
    <row r="70" ht="16" customHeight="1">
      <c r="A70" s="21" t="n"/>
      <c r="B70" s="23" t="n"/>
      <c r="C70" s="23" t="n"/>
      <c r="D70" s="23" t="n"/>
      <c r="E70" s="23" t="n"/>
      <c r="F70" s="23" t="n"/>
      <c r="G70" s="23" t="n"/>
      <c r="H70" s="4" t="n"/>
      <c r="I70" s="23" t="n"/>
      <c r="J70" s="23" t="n"/>
      <c r="K70" s="4" t="n"/>
      <c r="L70" s="4" t="n"/>
      <c r="M70" s="23" t="n"/>
      <c r="N70" s="23" t="n"/>
      <c r="O70" s="19" t="n"/>
      <c r="P70" s="23" t="n"/>
      <c r="Q70" s="4" t="n"/>
      <c r="R70" s="23" t="n"/>
      <c r="S70" s="24">
        <f>IF($A70="","",IF(AND($C70="児童",OR($N70="当日連絡（急病等）",$N70="前日連絡（急病等）",$N70="前々日連絡（急病等）"),$Q70&lt;&gt;""),"対象","対象外"))</f>
        <v/>
      </c>
      <c r="T70" s="24">
        <f>IF($A70="","",IF($S70="対象",COUNTIFS($B$5:$B70,$B70,$A$5:$A70,"&gt;="&amp;EOMONTH($A70,-1)+1,$A$5:$A70,"&lt;="&amp;EOMONTH($A70,0),$S$5:$S70,"対象"),""))</f>
        <v/>
      </c>
      <c r="U70" s="24">
        <f>IF($A70="","",IF(AND($C70="児童",OR($N70="当日連絡（急病等）",$N70="前日連絡（急病等）",$N70="前々日連絡（急病等）")),"該当",""))</f>
        <v/>
      </c>
      <c r="V70" s="24">
        <f>IF($U70&lt;&gt;"該当","",COUNTIFS($B$5:$B70,$B70,$A$5:$A70,"&gt;="&amp;EOMONTH($A70,-1)+1,$A$5:$A70,"&lt;="&amp;EOMONTH($A70,0),$U$5:$U70,"該当"))</f>
        <v/>
      </c>
    </row>
    <row r="71" ht="16" customHeight="1">
      <c r="A71" s="21" t="n"/>
      <c r="B71" s="23" t="n"/>
      <c r="C71" s="23" t="n"/>
      <c r="D71" s="23" t="n"/>
      <c r="E71" s="23" t="n"/>
      <c r="F71" s="23" t="n"/>
      <c r="G71" s="23" t="n"/>
      <c r="H71" s="4" t="n"/>
      <c r="I71" s="23" t="n"/>
      <c r="J71" s="23" t="n"/>
      <c r="K71" s="4" t="n"/>
      <c r="L71" s="4" t="n"/>
      <c r="M71" s="23" t="n"/>
      <c r="N71" s="23" t="n"/>
      <c r="O71" s="19" t="n"/>
      <c r="P71" s="23" t="n"/>
      <c r="Q71" s="4" t="n"/>
      <c r="R71" s="23" t="n"/>
      <c r="S71" s="24">
        <f>IF($A71="","",IF(AND($C71="児童",OR($N71="当日連絡（急病等）",$N71="前日連絡（急病等）",$N71="前々日連絡（急病等）"),$Q71&lt;&gt;""),"対象","対象外"))</f>
        <v/>
      </c>
      <c r="T71" s="24">
        <f>IF($A71="","",IF($S71="対象",COUNTIFS($B$5:$B71,$B71,$A$5:$A71,"&gt;="&amp;EOMONTH($A71,-1)+1,$A$5:$A71,"&lt;="&amp;EOMONTH($A71,0),$S$5:$S71,"対象"),""))</f>
        <v/>
      </c>
      <c r="U71" s="24">
        <f>IF($A71="","",IF(AND($C71="児童",OR($N71="当日連絡（急病等）",$N71="前日連絡（急病等）",$N71="前々日連絡（急病等）")),"該当",""))</f>
        <v/>
      </c>
      <c r="V71" s="24">
        <f>IF($U71&lt;&gt;"該当","",COUNTIFS($B$5:$B71,$B71,$A$5:$A71,"&gt;="&amp;EOMONTH($A71,-1)+1,$A$5:$A71,"&lt;="&amp;EOMONTH($A71,0),$U$5:$U71,"該当"))</f>
        <v/>
      </c>
    </row>
    <row r="72" ht="16" customHeight="1">
      <c r="A72" s="21" t="n"/>
      <c r="B72" s="23" t="n"/>
      <c r="C72" s="23" t="n"/>
      <c r="D72" s="23" t="n"/>
      <c r="E72" s="23" t="n"/>
      <c r="F72" s="23" t="n"/>
      <c r="G72" s="23" t="n"/>
      <c r="H72" s="4" t="n"/>
      <c r="I72" s="23" t="n"/>
      <c r="J72" s="23" t="n"/>
      <c r="K72" s="4" t="n"/>
      <c r="L72" s="4" t="n"/>
      <c r="M72" s="23" t="n"/>
      <c r="N72" s="23" t="n"/>
      <c r="O72" s="19" t="n"/>
      <c r="P72" s="23" t="n"/>
      <c r="Q72" s="4" t="n"/>
      <c r="R72" s="23" t="n"/>
      <c r="S72" s="24">
        <f>IF($A72="","",IF(AND($C72="児童",OR($N72="当日連絡（急病等）",$N72="前日連絡（急病等）",$N72="前々日連絡（急病等）"),$Q72&lt;&gt;""),"対象","対象外"))</f>
        <v/>
      </c>
      <c r="T72" s="24">
        <f>IF($A72="","",IF($S72="対象",COUNTIFS($B$5:$B72,$B72,$A$5:$A72,"&gt;="&amp;EOMONTH($A72,-1)+1,$A$5:$A72,"&lt;="&amp;EOMONTH($A72,0),$S$5:$S72,"対象"),""))</f>
        <v/>
      </c>
      <c r="U72" s="24">
        <f>IF($A72="","",IF(AND($C72="児童",OR($N72="当日連絡（急病等）",$N72="前日連絡（急病等）",$N72="前々日連絡（急病等）")),"該当",""))</f>
        <v/>
      </c>
      <c r="V72" s="24">
        <f>IF($U72&lt;&gt;"該当","",COUNTIFS($B$5:$B72,$B72,$A$5:$A72,"&gt;="&amp;EOMONTH($A72,-1)+1,$A$5:$A72,"&lt;="&amp;EOMONTH($A72,0),$U$5:$U72,"該当"))</f>
        <v/>
      </c>
    </row>
    <row r="73" ht="16" customHeight="1">
      <c r="A73" s="21" t="n"/>
      <c r="B73" s="23" t="n"/>
      <c r="C73" s="23" t="n"/>
      <c r="D73" s="23" t="n"/>
      <c r="E73" s="23" t="n"/>
      <c r="F73" s="23" t="n"/>
      <c r="G73" s="23" t="n"/>
      <c r="H73" s="4" t="n"/>
      <c r="I73" s="23" t="n"/>
      <c r="J73" s="23" t="n"/>
      <c r="K73" s="4" t="n"/>
      <c r="L73" s="4" t="n"/>
      <c r="M73" s="23" t="n"/>
      <c r="N73" s="23" t="n"/>
      <c r="O73" s="19" t="n"/>
      <c r="P73" s="23" t="n"/>
      <c r="Q73" s="4" t="n"/>
      <c r="R73" s="23" t="n"/>
      <c r="S73" s="24">
        <f>IF($A73="","",IF(AND($C73="児童",OR($N73="当日連絡（急病等）",$N73="前日連絡（急病等）",$N73="前々日連絡（急病等）"),$Q73&lt;&gt;""),"対象","対象外"))</f>
        <v/>
      </c>
      <c r="T73" s="24">
        <f>IF($A73="","",IF($S73="対象",COUNTIFS($B$5:$B73,$B73,$A$5:$A73,"&gt;="&amp;EOMONTH($A73,-1)+1,$A$5:$A73,"&lt;="&amp;EOMONTH($A73,0),$S$5:$S73,"対象"),""))</f>
        <v/>
      </c>
      <c r="U73" s="24">
        <f>IF($A73="","",IF(AND($C73="児童",OR($N73="当日連絡（急病等）",$N73="前日連絡（急病等）",$N73="前々日連絡（急病等）")),"該当",""))</f>
        <v/>
      </c>
      <c r="V73" s="24">
        <f>IF($U73&lt;&gt;"該当","",COUNTIFS($B$5:$B73,$B73,$A$5:$A73,"&gt;="&amp;EOMONTH($A73,-1)+1,$A$5:$A73,"&lt;="&amp;EOMONTH($A73,0),$U$5:$U73,"該当"))</f>
        <v/>
      </c>
    </row>
    <row r="74" ht="16" customHeight="1">
      <c r="A74" s="21" t="n"/>
      <c r="B74" s="23" t="n"/>
      <c r="C74" s="23" t="n"/>
      <c r="D74" s="23" t="n"/>
      <c r="E74" s="23" t="n"/>
      <c r="F74" s="23" t="n"/>
      <c r="G74" s="23" t="n"/>
      <c r="H74" s="4" t="n"/>
      <c r="I74" s="23" t="n"/>
      <c r="J74" s="23" t="n"/>
      <c r="K74" s="4" t="n"/>
      <c r="L74" s="4" t="n"/>
      <c r="M74" s="23" t="n"/>
      <c r="N74" s="23" t="n"/>
      <c r="O74" s="19" t="n"/>
      <c r="P74" s="23" t="n"/>
      <c r="Q74" s="4" t="n"/>
      <c r="R74" s="23" t="n"/>
      <c r="S74" s="24">
        <f>IF($A74="","",IF(AND($C74="児童",OR($N74="当日連絡（急病等）",$N74="前日連絡（急病等）",$N74="前々日連絡（急病等）"),$Q74&lt;&gt;""),"対象","対象外"))</f>
        <v/>
      </c>
      <c r="T74" s="24">
        <f>IF($A74="","",IF($S74="対象",COUNTIFS($B$5:$B74,$B74,$A$5:$A74,"&gt;="&amp;EOMONTH($A74,-1)+1,$A$5:$A74,"&lt;="&amp;EOMONTH($A74,0),$S$5:$S74,"対象"),""))</f>
        <v/>
      </c>
      <c r="U74" s="24">
        <f>IF($A74="","",IF(AND($C74="児童",OR($N74="当日連絡（急病等）",$N74="前日連絡（急病等）",$N74="前々日連絡（急病等）")),"該当",""))</f>
        <v/>
      </c>
      <c r="V74" s="24">
        <f>IF($U74&lt;&gt;"該当","",COUNTIFS($B$5:$B74,$B74,$A$5:$A74,"&gt;="&amp;EOMONTH($A74,-1)+1,$A$5:$A74,"&lt;="&amp;EOMONTH($A74,0),$U$5:$U74,"該当"))</f>
        <v/>
      </c>
    </row>
    <row r="75" ht="16" customHeight="1">
      <c r="A75" s="21" t="n"/>
      <c r="B75" s="23" t="n"/>
      <c r="C75" s="23" t="n"/>
      <c r="D75" s="23" t="n"/>
      <c r="E75" s="23" t="n"/>
      <c r="F75" s="23" t="n"/>
      <c r="G75" s="23" t="n"/>
      <c r="H75" s="4" t="n"/>
      <c r="I75" s="23" t="n"/>
      <c r="J75" s="23" t="n"/>
      <c r="K75" s="4" t="n"/>
      <c r="L75" s="4" t="n"/>
      <c r="M75" s="23" t="n"/>
      <c r="N75" s="23" t="n"/>
      <c r="O75" s="19" t="n"/>
      <c r="P75" s="23" t="n"/>
      <c r="Q75" s="4" t="n"/>
      <c r="R75" s="23" t="n"/>
      <c r="S75" s="24">
        <f>IF($A75="","",IF(AND($C75="児童",OR($N75="当日連絡（急病等）",$N75="前日連絡（急病等）",$N75="前々日連絡（急病等）"),$Q75&lt;&gt;""),"対象","対象外"))</f>
        <v/>
      </c>
      <c r="T75" s="24">
        <f>IF($A75="","",IF($S75="対象",COUNTIFS($B$5:$B75,$B75,$A$5:$A75,"&gt;="&amp;EOMONTH($A75,-1)+1,$A$5:$A75,"&lt;="&amp;EOMONTH($A75,0),$S$5:$S75,"対象"),""))</f>
        <v/>
      </c>
      <c r="U75" s="24">
        <f>IF($A75="","",IF(AND($C75="児童",OR($N75="当日連絡（急病等）",$N75="前日連絡（急病等）",$N75="前々日連絡（急病等）")),"該当",""))</f>
        <v/>
      </c>
      <c r="V75" s="24">
        <f>IF($U75&lt;&gt;"該当","",COUNTIFS($B$5:$B75,$B75,$A$5:$A75,"&gt;="&amp;EOMONTH($A75,-1)+1,$A$5:$A75,"&lt;="&amp;EOMONTH($A75,0),$U$5:$U75,"該当"))</f>
        <v/>
      </c>
    </row>
    <row r="76" ht="16" customHeight="1">
      <c r="A76" s="21" t="n"/>
      <c r="B76" s="23" t="n"/>
      <c r="C76" s="23" t="n"/>
      <c r="D76" s="23" t="n"/>
      <c r="E76" s="23" t="n"/>
      <c r="F76" s="23" t="n"/>
      <c r="G76" s="23" t="n"/>
      <c r="H76" s="4" t="n"/>
      <c r="I76" s="23" t="n"/>
      <c r="J76" s="23" t="n"/>
      <c r="K76" s="4" t="n"/>
      <c r="L76" s="4" t="n"/>
      <c r="M76" s="23" t="n"/>
      <c r="N76" s="23" t="n"/>
      <c r="O76" s="19" t="n"/>
      <c r="P76" s="23" t="n"/>
      <c r="Q76" s="4" t="n"/>
      <c r="R76" s="23" t="n"/>
      <c r="S76" s="24">
        <f>IF($A76="","",IF(AND($C76="児童",OR($N76="当日連絡（急病等）",$N76="前日連絡（急病等）",$N76="前々日連絡（急病等）"),$Q76&lt;&gt;""),"対象","対象外"))</f>
        <v/>
      </c>
      <c r="T76" s="24">
        <f>IF($A76="","",IF($S76="対象",COUNTIFS($B$5:$B76,$B76,$A$5:$A76,"&gt;="&amp;EOMONTH($A76,-1)+1,$A$5:$A76,"&lt;="&amp;EOMONTH($A76,0),$S$5:$S76,"対象"),""))</f>
        <v/>
      </c>
      <c r="U76" s="24">
        <f>IF($A76="","",IF(AND($C76="児童",OR($N76="当日連絡（急病等）",$N76="前日連絡（急病等）",$N76="前々日連絡（急病等）")),"該当",""))</f>
        <v/>
      </c>
      <c r="V76" s="24">
        <f>IF($U76&lt;&gt;"該当","",COUNTIFS($B$5:$B76,$B76,$A$5:$A76,"&gt;="&amp;EOMONTH($A76,-1)+1,$A$5:$A76,"&lt;="&amp;EOMONTH($A76,0),$U$5:$U76,"該当"))</f>
        <v/>
      </c>
    </row>
    <row r="77" ht="16" customHeight="1">
      <c r="A77" s="21" t="n"/>
      <c r="B77" s="23" t="n"/>
      <c r="C77" s="23" t="n"/>
      <c r="D77" s="23" t="n"/>
      <c r="E77" s="23" t="n"/>
      <c r="F77" s="23" t="n"/>
      <c r="G77" s="23" t="n"/>
      <c r="H77" s="4" t="n"/>
      <c r="I77" s="23" t="n"/>
      <c r="J77" s="23" t="n"/>
      <c r="K77" s="4" t="n"/>
      <c r="L77" s="4" t="n"/>
      <c r="M77" s="23" t="n"/>
      <c r="N77" s="23" t="n"/>
      <c r="O77" s="19" t="n"/>
      <c r="P77" s="23" t="n"/>
      <c r="Q77" s="4" t="n"/>
      <c r="R77" s="23" t="n"/>
      <c r="S77" s="24">
        <f>IF($A77="","",IF(AND($C77="児童",OR($N77="当日連絡（急病等）",$N77="前日連絡（急病等）",$N77="前々日連絡（急病等）"),$Q77&lt;&gt;""),"対象","対象外"))</f>
        <v/>
      </c>
      <c r="T77" s="24">
        <f>IF($A77="","",IF($S77="対象",COUNTIFS($B$5:$B77,$B77,$A$5:$A77,"&gt;="&amp;EOMONTH($A77,-1)+1,$A$5:$A77,"&lt;="&amp;EOMONTH($A77,0),$S$5:$S77,"対象"),""))</f>
        <v/>
      </c>
      <c r="U77" s="24">
        <f>IF($A77="","",IF(AND($C77="児童",OR($N77="当日連絡（急病等）",$N77="前日連絡（急病等）",$N77="前々日連絡（急病等）")),"該当",""))</f>
        <v/>
      </c>
      <c r="V77" s="24">
        <f>IF($U77&lt;&gt;"該当","",COUNTIFS($B$5:$B77,$B77,$A$5:$A77,"&gt;="&amp;EOMONTH($A77,-1)+1,$A$5:$A77,"&lt;="&amp;EOMONTH($A77,0),$U$5:$U77,"該当"))</f>
        <v/>
      </c>
    </row>
    <row r="78" ht="16" customHeight="1">
      <c r="A78" s="21" t="n"/>
      <c r="B78" s="23" t="n"/>
      <c r="C78" s="23" t="n"/>
      <c r="D78" s="23" t="n"/>
      <c r="E78" s="23" t="n"/>
      <c r="F78" s="23" t="n"/>
      <c r="G78" s="23" t="n"/>
      <c r="H78" s="4" t="n"/>
      <c r="I78" s="23" t="n"/>
      <c r="J78" s="23" t="n"/>
      <c r="K78" s="4" t="n"/>
      <c r="L78" s="4" t="n"/>
      <c r="M78" s="23" t="n"/>
      <c r="N78" s="23" t="n"/>
      <c r="O78" s="19" t="n"/>
      <c r="P78" s="23" t="n"/>
      <c r="Q78" s="4" t="n"/>
      <c r="R78" s="23" t="n"/>
      <c r="S78" s="24">
        <f>IF($A78="","",IF(AND($C78="児童",OR($N78="当日連絡（急病等）",$N78="前日連絡（急病等）",$N78="前々日連絡（急病等）"),$Q78&lt;&gt;""),"対象","対象外"))</f>
        <v/>
      </c>
      <c r="T78" s="24">
        <f>IF($A78="","",IF($S78="対象",COUNTIFS($B$5:$B78,$B78,$A$5:$A78,"&gt;="&amp;EOMONTH($A78,-1)+1,$A$5:$A78,"&lt;="&amp;EOMONTH($A78,0),$S$5:$S78,"対象"),""))</f>
        <v/>
      </c>
      <c r="U78" s="24">
        <f>IF($A78="","",IF(AND($C78="児童",OR($N78="当日連絡（急病等）",$N78="前日連絡（急病等）",$N78="前々日連絡（急病等）")),"該当",""))</f>
        <v/>
      </c>
      <c r="V78" s="24">
        <f>IF($U78&lt;&gt;"該当","",COUNTIFS($B$5:$B78,$B78,$A$5:$A78,"&gt;="&amp;EOMONTH($A78,-1)+1,$A$5:$A78,"&lt;="&amp;EOMONTH($A78,0),$U$5:$U78,"該当"))</f>
        <v/>
      </c>
    </row>
    <row r="79" ht="16" customHeight="1">
      <c r="A79" s="21" t="n"/>
      <c r="B79" s="23" t="n"/>
      <c r="C79" s="23" t="n"/>
      <c r="D79" s="23" t="n"/>
      <c r="E79" s="23" t="n"/>
      <c r="F79" s="23" t="n"/>
      <c r="G79" s="23" t="n"/>
      <c r="H79" s="4" t="n"/>
      <c r="I79" s="23" t="n"/>
      <c r="J79" s="23" t="n"/>
      <c r="K79" s="4" t="n"/>
      <c r="L79" s="4" t="n"/>
      <c r="M79" s="23" t="n"/>
      <c r="N79" s="23" t="n"/>
      <c r="O79" s="19" t="n"/>
      <c r="P79" s="23" t="n"/>
      <c r="Q79" s="4" t="n"/>
      <c r="R79" s="23" t="n"/>
      <c r="S79" s="24">
        <f>IF($A79="","",IF(AND($C79="児童",OR($N79="当日連絡（急病等）",$N79="前日連絡（急病等）",$N79="前々日連絡（急病等）"),$Q79&lt;&gt;""),"対象","対象外"))</f>
        <v/>
      </c>
      <c r="T79" s="24">
        <f>IF($A79="","",IF($S79="対象",COUNTIFS($B$5:$B79,$B79,$A$5:$A79,"&gt;="&amp;EOMONTH($A79,-1)+1,$A$5:$A79,"&lt;="&amp;EOMONTH($A79,0),$S$5:$S79,"対象"),""))</f>
        <v/>
      </c>
      <c r="U79" s="24">
        <f>IF($A79="","",IF(AND($C79="児童",OR($N79="当日連絡（急病等）",$N79="前日連絡（急病等）",$N79="前々日連絡（急病等）")),"該当",""))</f>
        <v/>
      </c>
      <c r="V79" s="24">
        <f>IF($U79&lt;&gt;"該当","",COUNTIFS($B$5:$B79,$B79,$A$5:$A79,"&gt;="&amp;EOMONTH($A79,-1)+1,$A$5:$A79,"&lt;="&amp;EOMONTH($A79,0),$U$5:$U79,"該当"))</f>
        <v/>
      </c>
    </row>
    <row r="80" ht="16" customHeight="1">
      <c r="A80" s="21" t="n"/>
      <c r="B80" s="23" t="n"/>
      <c r="C80" s="23" t="n"/>
      <c r="D80" s="23" t="n"/>
      <c r="E80" s="23" t="n"/>
      <c r="F80" s="23" t="n"/>
      <c r="G80" s="23" t="n"/>
      <c r="H80" s="4" t="n"/>
      <c r="I80" s="23" t="n"/>
      <c r="J80" s="23" t="n"/>
      <c r="K80" s="4" t="n"/>
      <c r="L80" s="4" t="n"/>
      <c r="M80" s="23" t="n"/>
      <c r="N80" s="23" t="n"/>
      <c r="O80" s="19" t="n"/>
      <c r="P80" s="23" t="n"/>
      <c r="Q80" s="4" t="n"/>
      <c r="R80" s="23" t="n"/>
      <c r="S80" s="24">
        <f>IF($A80="","",IF(AND($C80="児童",OR($N80="当日連絡（急病等）",$N80="前日連絡（急病等）",$N80="前々日連絡（急病等）"),$Q80&lt;&gt;""),"対象","対象外"))</f>
        <v/>
      </c>
      <c r="T80" s="24">
        <f>IF($A80="","",IF($S80="対象",COUNTIFS($B$5:$B80,$B80,$A$5:$A80,"&gt;="&amp;EOMONTH($A80,-1)+1,$A$5:$A80,"&lt;="&amp;EOMONTH($A80,0),$S$5:$S80,"対象"),""))</f>
        <v/>
      </c>
      <c r="U80" s="24">
        <f>IF($A80="","",IF(AND($C80="児童",OR($N80="当日連絡（急病等）",$N80="前日連絡（急病等）",$N80="前々日連絡（急病等）")),"該当",""))</f>
        <v/>
      </c>
      <c r="V80" s="24">
        <f>IF($U80&lt;&gt;"該当","",COUNTIFS($B$5:$B80,$B80,$A$5:$A80,"&gt;="&amp;EOMONTH($A80,-1)+1,$A$5:$A80,"&lt;="&amp;EOMONTH($A80,0),$U$5:$U80,"該当"))</f>
        <v/>
      </c>
    </row>
    <row r="81" ht="16" customHeight="1">
      <c r="A81" s="21" t="n"/>
      <c r="B81" s="23" t="n"/>
      <c r="C81" s="23" t="n"/>
      <c r="D81" s="23" t="n"/>
      <c r="E81" s="23" t="n"/>
      <c r="F81" s="23" t="n"/>
      <c r="G81" s="23" t="n"/>
      <c r="H81" s="4" t="n"/>
      <c r="I81" s="23" t="n"/>
      <c r="J81" s="23" t="n"/>
      <c r="K81" s="4" t="n"/>
      <c r="L81" s="4" t="n"/>
      <c r="M81" s="23" t="n"/>
      <c r="N81" s="23" t="n"/>
      <c r="O81" s="19" t="n"/>
      <c r="P81" s="23" t="n"/>
      <c r="Q81" s="4" t="n"/>
      <c r="R81" s="23" t="n"/>
      <c r="S81" s="24">
        <f>IF($A81="","",IF(AND($C81="児童",OR($N81="当日連絡（急病等）",$N81="前日連絡（急病等）",$N81="前々日連絡（急病等）"),$Q81&lt;&gt;""),"対象","対象外"))</f>
        <v/>
      </c>
      <c r="T81" s="24">
        <f>IF($A81="","",IF($S81="対象",COUNTIFS($B$5:$B81,$B81,$A$5:$A81,"&gt;="&amp;EOMONTH($A81,-1)+1,$A$5:$A81,"&lt;="&amp;EOMONTH($A81,0),$S$5:$S81,"対象"),""))</f>
        <v/>
      </c>
      <c r="U81" s="24">
        <f>IF($A81="","",IF(AND($C81="児童",OR($N81="当日連絡（急病等）",$N81="前日連絡（急病等）",$N81="前々日連絡（急病等）")),"該当",""))</f>
        <v/>
      </c>
      <c r="V81" s="24">
        <f>IF($U81&lt;&gt;"該当","",COUNTIFS($B$5:$B81,$B81,$A$5:$A81,"&gt;="&amp;EOMONTH($A81,-1)+1,$A$5:$A81,"&lt;="&amp;EOMONTH($A81,0),$U$5:$U81,"該当"))</f>
        <v/>
      </c>
    </row>
    <row r="82" ht="16" customHeight="1">
      <c r="A82" s="21" t="n"/>
      <c r="B82" s="23" t="n"/>
      <c r="C82" s="23" t="n"/>
      <c r="D82" s="23" t="n"/>
      <c r="E82" s="23" t="n"/>
      <c r="F82" s="23" t="n"/>
      <c r="G82" s="23" t="n"/>
      <c r="H82" s="4" t="n"/>
      <c r="I82" s="23" t="n"/>
      <c r="J82" s="23" t="n"/>
      <c r="K82" s="4" t="n"/>
      <c r="L82" s="4" t="n"/>
      <c r="M82" s="23" t="n"/>
      <c r="N82" s="23" t="n"/>
      <c r="O82" s="19" t="n"/>
      <c r="P82" s="23" t="n"/>
      <c r="Q82" s="4" t="n"/>
      <c r="R82" s="23" t="n"/>
      <c r="S82" s="24">
        <f>IF($A82="","",IF(AND($C82="児童",OR($N82="当日連絡（急病等）",$N82="前日連絡（急病等）",$N82="前々日連絡（急病等）"),$Q82&lt;&gt;""),"対象","対象外"))</f>
        <v/>
      </c>
      <c r="T82" s="24">
        <f>IF($A82="","",IF($S82="対象",COUNTIFS($B$5:$B82,$B82,$A$5:$A82,"&gt;="&amp;EOMONTH($A82,-1)+1,$A$5:$A82,"&lt;="&amp;EOMONTH($A82,0),$S$5:$S82,"対象"),""))</f>
        <v/>
      </c>
      <c r="U82" s="24">
        <f>IF($A82="","",IF(AND($C82="児童",OR($N82="当日連絡（急病等）",$N82="前日連絡（急病等）",$N82="前々日連絡（急病等）")),"該当",""))</f>
        <v/>
      </c>
      <c r="V82" s="24">
        <f>IF($U82&lt;&gt;"該当","",COUNTIFS($B$5:$B82,$B82,$A$5:$A82,"&gt;="&amp;EOMONTH($A82,-1)+1,$A$5:$A82,"&lt;="&amp;EOMONTH($A82,0),$U$5:$U82,"該当"))</f>
        <v/>
      </c>
    </row>
    <row r="83" ht="16" customHeight="1">
      <c r="A83" s="21" t="n"/>
      <c r="B83" s="23" t="n"/>
      <c r="C83" s="23" t="n"/>
      <c r="D83" s="23" t="n"/>
      <c r="E83" s="23" t="n"/>
      <c r="F83" s="23" t="n"/>
      <c r="G83" s="23" t="n"/>
      <c r="H83" s="4" t="n"/>
      <c r="I83" s="23" t="n"/>
      <c r="J83" s="23" t="n"/>
      <c r="K83" s="4" t="n"/>
      <c r="L83" s="4" t="n"/>
      <c r="M83" s="23" t="n"/>
      <c r="N83" s="23" t="n"/>
      <c r="O83" s="19" t="n"/>
      <c r="P83" s="23" t="n"/>
      <c r="Q83" s="4" t="n"/>
      <c r="R83" s="23" t="n"/>
      <c r="S83" s="24">
        <f>IF($A83="","",IF(AND($C83="児童",OR($N83="当日連絡（急病等）",$N83="前日連絡（急病等）",$N83="前々日連絡（急病等）"),$Q83&lt;&gt;""),"対象","対象外"))</f>
        <v/>
      </c>
      <c r="T83" s="24">
        <f>IF($A83="","",IF($S83="対象",COUNTIFS($B$5:$B83,$B83,$A$5:$A83,"&gt;="&amp;EOMONTH($A83,-1)+1,$A$5:$A83,"&lt;="&amp;EOMONTH($A83,0),$S$5:$S83,"対象"),""))</f>
        <v/>
      </c>
      <c r="U83" s="24">
        <f>IF($A83="","",IF(AND($C83="児童",OR($N83="当日連絡（急病等）",$N83="前日連絡（急病等）",$N83="前々日連絡（急病等）")),"該当",""))</f>
        <v/>
      </c>
      <c r="V83" s="24">
        <f>IF($U83&lt;&gt;"該当","",COUNTIFS($B$5:$B83,$B83,$A$5:$A83,"&gt;="&amp;EOMONTH($A83,-1)+1,$A$5:$A83,"&lt;="&amp;EOMONTH($A83,0),$U$5:$U83,"該当"))</f>
        <v/>
      </c>
    </row>
    <row r="84" ht="16" customHeight="1">
      <c r="A84" s="21" t="n"/>
      <c r="B84" s="23" t="n"/>
      <c r="C84" s="23" t="n"/>
      <c r="D84" s="23" t="n"/>
      <c r="E84" s="23" t="n"/>
      <c r="F84" s="23" t="n"/>
      <c r="G84" s="23" t="n"/>
      <c r="H84" s="4" t="n"/>
      <c r="I84" s="23" t="n"/>
      <c r="J84" s="23" t="n"/>
      <c r="K84" s="4" t="n"/>
      <c r="L84" s="4" t="n"/>
      <c r="M84" s="23" t="n"/>
      <c r="N84" s="23" t="n"/>
      <c r="O84" s="19" t="n"/>
      <c r="P84" s="23" t="n"/>
      <c r="Q84" s="4" t="n"/>
      <c r="R84" s="23" t="n"/>
      <c r="S84" s="24">
        <f>IF($A84="","",IF(AND($C84="児童",OR($N84="当日連絡（急病等）",$N84="前日連絡（急病等）",$N84="前々日連絡（急病等）"),$Q84&lt;&gt;""),"対象","対象外"))</f>
        <v/>
      </c>
      <c r="T84" s="24">
        <f>IF($A84="","",IF($S84="対象",COUNTIFS($B$5:$B84,$B84,$A$5:$A84,"&gt;="&amp;EOMONTH($A84,-1)+1,$A$5:$A84,"&lt;="&amp;EOMONTH($A84,0),$S$5:$S84,"対象"),""))</f>
        <v/>
      </c>
      <c r="U84" s="24">
        <f>IF($A84="","",IF(AND($C84="児童",OR($N84="当日連絡（急病等）",$N84="前日連絡（急病等）",$N84="前々日連絡（急病等）")),"該当",""))</f>
        <v/>
      </c>
      <c r="V84" s="24">
        <f>IF($U84&lt;&gt;"該当","",COUNTIFS($B$5:$B84,$B84,$A$5:$A84,"&gt;="&amp;EOMONTH($A84,-1)+1,$A$5:$A84,"&lt;="&amp;EOMONTH($A84,0),$U$5:$U84,"該当"))</f>
        <v/>
      </c>
    </row>
    <row r="85" ht="16" customHeight="1">
      <c r="A85" s="21" t="n"/>
      <c r="B85" s="23" t="n"/>
      <c r="C85" s="23" t="n"/>
      <c r="D85" s="23" t="n"/>
      <c r="E85" s="23" t="n"/>
      <c r="F85" s="23" t="n"/>
      <c r="G85" s="23" t="n"/>
      <c r="H85" s="4" t="n"/>
      <c r="I85" s="23" t="n"/>
      <c r="J85" s="23" t="n"/>
      <c r="K85" s="4" t="n"/>
      <c r="L85" s="4" t="n"/>
      <c r="M85" s="23" t="n"/>
      <c r="N85" s="23" t="n"/>
      <c r="O85" s="19" t="n"/>
      <c r="P85" s="23" t="n"/>
      <c r="Q85" s="4" t="n"/>
      <c r="R85" s="23" t="n"/>
      <c r="S85" s="24">
        <f>IF($A85="","",IF(AND($C85="児童",OR($N85="当日連絡（急病等）",$N85="前日連絡（急病等）",$N85="前々日連絡（急病等）"),$Q85&lt;&gt;""),"対象","対象外"))</f>
        <v/>
      </c>
      <c r="T85" s="24">
        <f>IF($A85="","",IF($S85="対象",COUNTIFS($B$5:$B85,$B85,$A$5:$A85,"&gt;="&amp;EOMONTH($A85,-1)+1,$A$5:$A85,"&lt;="&amp;EOMONTH($A85,0),$S$5:$S85,"対象"),""))</f>
        <v/>
      </c>
      <c r="U85" s="24">
        <f>IF($A85="","",IF(AND($C85="児童",OR($N85="当日連絡（急病等）",$N85="前日連絡（急病等）",$N85="前々日連絡（急病等）")),"該当",""))</f>
        <v/>
      </c>
      <c r="V85" s="24">
        <f>IF($U85&lt;&gt;"該当","",COUNTIFS($B$5:$B85,$B85,$A$5:$A85,"&gt;="&amp;EOMONTH($A85,-1)+1,$A$5:$A85,"&lt;="&amp;EOMONTH($A85,0),$U$5:$U85,"該当"))</f>
        <v/>
      </c>
    </row>
    <row r="86" ht="16" customHeight="1">
      <c r="A86" s="21" t="n"/>
      <c r="B86" s="23" t="n"/>
      <c r="C86" s="23" t="n"/>
      <c r="D86" s="23" t="n"/>
      <c r="E86" s="23" t="n"/>
      <c r="F86" s="23" t="n"/>
      <c r="G86" s="23" t="n"/>
      <c r="H86" s="4" t="n"/>
      <c r="I86" s="23" t="n"/>
      <c r="J86" s="23" t="n"/>
      <c r="K86" s="4" t="n"/>
      <c r="L86" s="4" t="n"/>
      <c r="M86" s="23" t="n"/>
      <c r="N86" s="23" t="n"/>
      <c r="O86" s="19" t="n"/>
      <c r="P86" s="23" t="n"/>
      <c r="Q86" s="4" t="n"/>
      <c r="R86" s="23" t="n"/>
      <c r="S86" s="24">
        <f>IF($A86="","",IF(AND($C86="児童",OR($N86="当日連絡（急病等）",$N86="前日連絡（急病等）",$N86="前々日連絡（急病等）"),$Q86&lt;&gt;""),"対象","対象外"))</f>
        <v/>
      </c>
      <c r="T86" s="24">
        <f>IF($A86="","",IF($S86="対象",COUNTIFS($B$5:$B86,$B86,$A$5:$A86,"&gt;="&amp;EOMONTH($A86,-1)+1,$A$5:$A86,"&lt;="&amp;EOMONTH($A86,0),$S$5:$S86,"対象"),""))</f>
        <v/>
      </c>
      <c r="U86" s="24">
        <f>IF($A86="","",IF(AND($C86="児童",OR($N86="当日連絡（急病等）",$N86="前日連絡（急病等）",$N86="前々日連絡（急病等）")),"該当",""))</f>
        <v/>
      </c>
      <c r="V86" s="24">
        <f>IF($U86&lt;&gt;"該当","",COUNTIFS($B$5:$B86,$B86,$A$5:$A86,"&gt;="&amp;EOMONTH($A86,-1)+1,$A$5:$A86,"&lt;="&amp;EOMONTH($A86,0),$U$5:$U86,"該当"))</f>
        <v/>
      </c>
    </row>
    <row r="87" ht="16" customHeight="1">
      <c r="A87" s="21" t="n"/>
      <c r="B87" s="23" t="n"/>
      <c r="C87" s="23" t="n"/>
      <c r="D87" s="23" t="n"/>
      <c r="E87" s="23" t="n"/>
      <c r="F87" s="23" t="n"/>
      <c r="G87" s="23" t="n"/>
      <c r="H87" s="4" t="n"/>
      <c r="I87" s="23" t="n"/>
      <c r="J87" s="23" t="n"/>
      <c r="K87" s="4" t="n"/>
      <c r="L87" s="4" t="n"/>
      <c r="M87" s="23" t="n"/>
      <c r="N87" s="23" t="n"/>
      <c r="O87" s="19" t="n"/>
      <c r="P87" s="23" t="n"/>
      <c r="Q87" s="4" t="n"/>
      <c r="R87" s="23" t="n"/>
      <c r="S87" s="24">
        <f>IF($A87="","",IF(AND($C87="児童",OR($N87="当日連絡（急病等）",$N87="前日連絡（急病等）",$N87="前々日連絡（急病等）"),$Q87&lt;&gt;""),"対象","対象外"))</f>
        <v/>
      </c>
      <c r="T87" s="24">
        <f>IF($A87="","",IF($S87="対象",COUNTIFS($B$5:$B87,$B87,$A$5:$A87,"&gt;="&amp;EOMONTH($A87,-1)+1,$A$5:$A87,"&lt;="&amp;EOMONTH($A87,0),$S$5:$S87,"対象"),""))</f>
        <v/>
      </c>
      <c r="U87" s="24">
        <f>IF($A87="","",IF(AND($C87="児童",OR($N87="当日連絡（急病等）",$N87="前日連絡（急病等）",$N87="前々日連絡（急病等）")),"該当",""))</f>
        <v/>
      </c>
      <c r="V87" s="24">
        <f>IF($U87&lt;&gt;"該当","",COUNTIFS($B$5:$B87,$B87,$A$5:$A87,"&gt;="&amp;EOMONTH($A87,-1)+1,$A$5:$A87,"&lt;="&amp;EOMONTH($A87,0),$U$5:$U87,"該当"))</f>
        <v/>
      </c>
    </row>
    <row r="88" ht="16" customHeight="1">
      <c r="A88" s="21" t="n"/>
      <c r="B88" s="23" t="n"/>
      <c r="C88" s="23" t="n"/>
      <c r="D88" s="23" t="n"/>
      <c r="E88" s="23" t="n"/>
      <c r="F88" s="23" t="n"/>
      <c r="G88" s="23" t="n"/>
      <c r="H88" s="4" t="n"/>
      <c r="I88" s="23" t="n"/>
      <c r="J88" s="23" t="n"/>
      <c r="K88" s="4" t="n"/>
      <c r="L88" s="4" t="n"/>
      <c r="M88" s="23" t="n"/>
      <c r="N88" s="23" t="n"/>
      <c r="O88" s="19" t="n"/>
      <c r="P88" s="23" t="n"/>
      <c r="Q88" s="4" t="n"/>
      <c r="R88" s="23" t="n"/>
      <c r="S88" s="24">
        <f>IF($A88="","",IF(AND($C88="児童",OR($N88="当日連絡（急病等）",$N88="前日連絡（急病等）",$N88="前々日連絡（急病等）"),$Q88&lt;&gt;""),"対象","対象外"))</f>
        <v/>
      </c>
      <c r="T88" s="24">
        <f>IF($A88="","",IF($S88="対象",COUNTIFS($B$5:$B88,$B88,$A$5:$A88,"&gt;="&amp;EOMONTH($A88,-1)+1,$A$5:$A88,"&lt;="&amp;EOMONTH($A88,0),$S$5:$S88,"対象"),""))</f>
        <v/>
      </c>
      <c r="U88" s="24">
        <f>IF($A88="","",IF(AND($C88="児童",OR($N88="当日連絡（急病等）",$N88="前日連絡（急病等）",$N88="前々日連絡（急病等）")),"該当",""))</f>
        <v/>
      </c>
      <c r="V88" s="24">
        <f>IF($U88&lt;&gt;"該当","",COUNTIFS($B$5:$B88,$B88,$A$5:$A88,"&gt;="&amp;EOMONTH($A88,-1)+1,$A$5:$A88,"&lt;="&amp;EOMONTH($A88,0),$U$5:$U88,"該当"))</f>
        <v/>
      </c>
    </row>
    <row r="89" ht="16" customHeight="1">
      <c r="A89" s="21" t="n"/>
      <c r="B89" s="23" t="n"/>
      <c r="C89" s="23" t="n"/>
      <c r="D89" s="23" t="n"/>
      <c r="E89" s="23" t="n"/>
      <c r="F89" s="23" t="n"/>
      <c r="G89" s="23" t="n"/>
      <c r="H89" s="4" t="n"/>
      <c r="I89" s="23" t="n"/>
      <c r="J89" s="23" t="n"/>
      <c r="K89" s="4" t="n"/>
      <c r="L89" s="4" t="n"/>
      <c r="M89" s="23" t="n"/>
      <c r="N89" s="23" t="n"/>
      <c r="O89" s="19" t="n"/>
      <c r="P89" s="23" t="n"/>
      <c r="Q89" s="4" t="n"/>
      <c r="R89" s="23" t="n"/>
      <c r="S89" s="24">
        <f>IF($A89="","",IF(AND($C89="児童",OR($N89="当日連絡（急病等）",$N89="前日連絡（急病等）",$N89="前々日連絡（急病等）"),$Q89&lt;&gt;""),"対象","対象外"))</f>
        <v/>
      </c>
      <c r="T89" s="24">
        <f>IF($A89="","",IF($S89="対象",COUNTIFS($B$5:$B89,$B89,$A$5:$A89,"&gt;="&amp;EOMONTH($A89,-1)+1,$A$5:$A89,"&lt;="&amp;EOMONTH($A89,0),$S$5:$S89,"対象"),""))</f>
        <v/>
      </c>
      <c r="U89" s="24">
        <f>IF($A89="","",IF(AND($C89="児童",OR($N89="当日連絡（急病等）",$N89="前日連絡（急病等）",$N89="前々日連絡（急病等）")),"該当",""))</f>
        <v/>
      </c>
      <c r="V89" s="24">
        <f>IF($U89&lt;&gt;"該当","",COUNTIFS($B$5:$B89,$B89,$A$5:$A89,"&gt;="&amp;EOMONTH($A89,-1)+1,$A$5:$A89,"&lt;="&amp;EOMONTH($A89,0),$U$5:$U89,"該当"))</f>
        <v/>
      </c>
    </row>
    <row r="90" ht="16" customHeight="1">
      <c r="A90" s="21" t="n"/>
      <c r="B90" s="23" t="n"/>
      <c r="C90" s="23" t="n"/>
      <c r="D90" s="23" t="n"/>
      <c r="E90" s="23" t="n"/>
      <c r="F90" s="23" t="n"/>
      <c r="G90" s="23" t="n"/>
      <c r="H90" s="4" t="n"/>
      <c r="I90" s="23" t="n"/>
      <c r="J90" s="23" t="n"/>
      <c r="K90" s="4" t="n"/>
      <c r="L90" s="4" t="n"/>
      <c r="M90" s="23" t="n"/>
      <c r="N90" s="23" t="n"/>
      <c r="O90" s="19" t="n"/>
      <c r="P90" s="23" t="n"/>
      <c r="Q90" s="4" t="n"/>
      <c r="R90" s="23" t="n"/>
      <c r="S90" s="24">
        <f>IF($A90="","",IF(AND($C90="児童",OR($N90="当日連絡（急病等）",$N90="前日連絡（急病等）",$N90="前々日連絡（急病等）"),$Q90&lt;&gt;""),"対象","対象外"))</f>
        <v/>
      </c>
      <c r="T90" s="24">
        <f>IF($A90="","",IF($S90="対象",COUNTIFS($B$5:$B90,$B90,$A$5:$A90,"&gt;="&amp;EOMONTH($A90,-1)+1,$A$5:$A90,"&lt;="&amp;EOMONTH($A90,0),$S$5:$S90,"対象"),""))</f>
        <v/>
      </c>
      <c r="U90" s="24">
        <f>IF($A90="","",IF(AND($C90="児童",OR($N90="当日連絡（急病等）",$N90="前日連絡（急病等）",$N90="前々日連絡（急病等）")),"該当",""))</f>
        <v/>
      </c>
      <c r="V90" s="24">
        <f>IF($U90&lt;&gt;"該当","",COUNTIFS($B$5:$B90,$B90,$A$5:$A90,"&gt;="&amp;EOMONTH($A90,-1)+1,$A$5:$A90,"&lt;="&amp;EOMONTH($A90,0),$U$5:$U90,"該当"))</f>
        <v/>
      </c>
    </row>
    <row r="91" ht="16" customHeight="1">
      <c r="A91" s="21" t="n"/>
      <c r="B91" s="23" t="n"/>
      <c r="C91" s="23" t="n"/>
      <c r="D91" s="23" t="n"/>
      <c r="E91" s="23" t="n"/>
      <c r="F91" s="23" t="n"/>
      <c r="G91" s="23" t="n"/>
      <c r="H91" s="4" t="n"/>
      <c r="I91" s="23" t="n"/>
      <c r="J91" s="23" t="n"/>
      <c r="K91" s="4" t="n"/>
      <c r="L91" s="4" t="n"/>
      <c r="M91" s="23" t="n"/>
      <c r="N91" s="23" t="n"/>
      <c r="O91" s="19" t="n"/>
      <c r="P91" s="23" t="n"/>
      <c r="Q91" s="4" t="n"/>
      <c r="R91" s="23" t="n"/>
      <c r="S91" s="24">
        <f>IF($A91="","",IF(AND($C91="児童",OR($N91="当日連絡（急病等）",$N91="前日連絡（急病等）",$N91="前々日連絡（急病等）"),$Q91&lt;&gt;""),"対象","対象外"))</f>
        <v/>
      </c>
      <c r="T91" s="24">
        <f>IF($A91="","",IF($S91="対象",COUNTIFS($B$5:$B91,$B91,$A$5:$A91,"&gt;="&amp;EOMONTH($A91,-1)+1,$A$5:$A91,"&lt;="&amp;EOMONTH($A91,0),$S$5:$S91,"対象"),""))</f>
        <v/>
      </c>
      <c r="U91" s="24">
        <f>IF($A91="","",IF(AND($C91="児童",OR($N91="当日連絡（急病等）",$N91="前日連絡（急病等）",$N91="前々日連絡（急病等）")),"該当",""))</f>
        <v/>
      </c>
      <c r="V91" s="24">
        <f>IF($U91&lt;&gt;"該当","",COUNTIFS($B$5:$B91,$B91,$A$5:$A91,"&gt;="&amp;EOMONTH($A91,-1)+1,$A$5:$A91,"&lt;="&amp;EOMONTH($A91,0),$U$5:$U91,"該当"))</f>
        <v/>
      </c>
    </row>
    <row r="92" ht="16" customHeight="1">
      <c r="A92" s="21" t="n"/>
      <c r="B92" s="23" t="n"/>
      <c r="C92" s="23" t="n"/>
      <c r="D92" s="23" t="n"/>
      <c r="E92" s="23" t="n"/>
      <c r="F92" s="23" t="n"/>
      <c r="G92" s="23" t="n"/>
      <c r="H92" s="4" t="n"/>
      <c r="I92" s="23" t="n"/>
      <c r="J92" s="23" t="n"/>
      <c r="K92" s="4" t="n"/>
      <c r="L92" s="4" t="n"/>
      <c r="M92" s="23" t="n"/>
      <c r="N92" s="23" t="n"/>
      <c r="O92" s="19" t="n"/>
      <c r="P92" s="23" t="n"/>
      <c r="Q92" s="4" t="n"/>
      <c r="R92" s="23" t="n"/>
      <c r="S92" s="24">
        <f>IF($A92="","",IF(AND($C92="児童",OR($N92="当日連絡（急病等）",$N92="前日連絡（急病等）",$N92="前々日連絡（急病等）"),$Q92&lt;&gt;""),"対象","対象外"))</f>
        <v/>
      </c>
      <c r="T92" s="24">
        <f>IF($A92="","",IF($S92="対象",COUNTIFS($B$5:$B92,$B92,$A$5:$A92,"&gt;="&amp;EOMONTH($A92,-1)+1,$A$5:$A92,"&lt;="&amp;EOMONTH($A92,0),$S$5:$S92,"対象"),""))</f>
        <v/>
      </c>
      <c r="U92" s="24">
        <f>IF($A92="","",IF(AND($C92="児童",OR($N92="当日連絡（急病等）",$N92="前日連絡（急病等）",$N92="前々日連絡（急病等）")),"該当",""))</f>
        <v/>
      </c>
      <c r="V92" s="24">
        <f>IF($U92&lt;&gt;"該当","",COUNTIFS($B$5:$B92,$B92,$A$5:$A92,"&gt;="&amp;EOMONTH($A92,-1)+1,$A$5:$A92,"&lt;="&amp;EOMONTH($A92,0),$U$5:$U92,"該当"))</f>
        <v/>
      </c>
    </row>
    <row r="93" ht="16" customHeight="1">
      <c r="A93" s="21" t="n"/>
      <c r="B93" s="23" t="n"/>
      <c r="C93" s="23" t="n"/>
      <c r="D93" s="23" t="n"/>
      <c r="E93" s="23" t="n"/>
      <c r="F93" s="23" t="n"/>
      <c r="G93" s="23" t="n"/>
      <c r="H93" s="4" t="n"/>
      <c r="I93" s="23" t="n"/>
      <c r="J93" s="23" t="n"/>
      <c r="K93" s="4" t="n"/>
      <c r="L93" s="4" t="n"/>
      <c r="M93" s="23" t="n"/>
      <c r="N93" s="23" t="n"/>
      <c r="O93" s="19" t="n"/>
      <c r="P93" s="23" t="n"/>
      <c r="Q93" s="4" t="n"/>
      <c r="R93" s="23" t="n"/>
      <c r="S93" s="24">
        <f>IF($A93="","",IF(AND($C93="児童",OR($N93="当日連絡（急病等）",$N93="前日連絡（急病等）",$N93="前々日連絡（急病等）"),$Q93&lt;&gt;""),"対象","対象外"))</f>
        <v/>
      </c>
      <c r="T93" s="24">
        <f>IF($A93="","",IF($S93="対象",COUNTIFS($B$5:$B93,$B93,$A$5:$A93,"&gt;="&amp;EOMONTH($A93,-1)+1,$A$5:$A93,"&lt;="&amp;EOMONTH($A93,0),$S$5:$S93,"対象"),""))</f>
        <v/>
      </c>
      <c r="U93" s="24">
        <f>IF($A93="","",IF(AND($C93="児童",OR($N93="当日連絡（急病等）",$N93="前日連絡（急病等）",$N93="前々日連絡（急病等）")),"該当",""))</f>
        <v/>
      </c>
      <c r="V93" s="24">
        <f>IF($U93&lt;&gt;"該当","",COUNTIFS($B$5:$B93,$B93,$A$5:$A93,"&gt;="&amp;EOMONTH($A93,-1)+1,$A$5:$A93,"&lt;="&amp;EOMONTH($A93,0),$U$5:$U93,"該当"))</f>
        <v/>
      </c>
    </row>
    <row r="94" ht="16" customHeight="1">
      <c r="A94" s="21" t="n"/>
      <c r="B94" s="23" t="n"/>
      <c r="C94" s="23" t="n"/>
      <c r="D94" s="23" t="n"/>
      <c r="E94" s="23" t="n"/>
      <c r="F94" s="23" t="n"/>
      <c r="G94" s="23" t="n"/>
      <c r="H94" s="4" t="n"/>
      <c r="I94" s="23" t="n"/>
      <c r="J94" s="23" t="n"/>
      <c r="K94" s="4" t="n"/>
      <c r="L94" s="4" t="n"/>
      <c r="M94" s="23" t="n"/>
      <c r="N94" s="23" t="n"/>
      <c r="O94" s="19" t="n"/>
      <c r="P94" s="23" t="n"/>
      <c r="Q94" s="4" t="n"/>
      <c r="R94" s="23" t="n"/>
      <c r="S94" s="24">
        <f>IF($A94="","",IF(AND($C94="児童",OR($N94="当日連絡（急病等）",$N94="前日連絡（急病等）",$N94="前々日連絡（急病等）"),$Q94&lt;&gt;""),"対象","対象外"))</f>
        <v/>
      </c>
      <c r="T94" s="24">
        <f>IF($A94="","",IF($S94="対象",COUNTIFS($B$5:$B94,$B94,$A$5:$A94,"&gt;="&amp;EOMONTH($A94,-1)+1,$A$5:$A94,"&lt;="&amp;EOMONTH($A94,0),$S$5:$S94,"対象"),""))</f>
        <v/>
      </c>
      <c r="U94" s="24">
        <f>IF($A94="","",IF(AND($C94="児童",OR($N94="当日連絡（急病等）",$N94="前日連絡（急病等）",$N94="前々日連絡（急病等）")),"該当",""))</f>
        <v/>
      </c>
      <c r="V94" s="24">
        <f>IF($U94&lt;&gt;"該当","",COUNTIFS($B$5:$B94,$B94,$A$5:$A94,"&gt;="&amp;EOMONTH($A94,-1)+1,$A$5:$A94,"&lt;="&amp;EOMONTH($A94,0),$U$5:$U94,"該当"))</f>
        <v/>
      </c>
    </row>
    <row r="95" ht="16" customHeight="1">
      <c r="A95" s="21" t="n"/>
      <c r="B95" s="23" t="n"/>
      <c r="C95" s="23" t="n"/>
      <c r="D95" s="23" t="n"/>
      <c r="E95" s="23" t="n"/>
      <c r="F95" s="23" t="n"/>
      <c r="G95" s="23" t="n"/>
      <c r="H95" s="4" t="n"/>
      <c r="I95" s="23" t="n"/>
      <c r="J95" s="23" t="n"/>
      <c r="K95" s="4" t="n"/>
      <c r="L95" s="4" t="n"/>
      <c r="M95" s="23" t="n"/>
      <c r="N95" s="23" t="n"/>
      <c r="O95" s="19" t="n"/>
      <c r="P95" s="23" t="n"/>
      <c r="Q95" s="4" t="n"/>
      <c r="R95" s="23" t="n"/>
      <c r="S95" s="24">
        <f>IF($A95="","",IF(AND($C95="児童",OR($N95="当日連絡（急病等）",$N95="前日連絡（急病等）",$N95="前々日連絡（急病等）"),$Q95&lt;&gt;""),"対象","対象外"))</f>
        <v/>
      </c>
      <c r="T95" s="24">
        <f>IF($A95="","",IF($S95="対象",COUNTIFS($B$5:$B95,$B95,$A$5:$A95,"&gt;="&amp;EOMONTH($A95,-1)+1,$A$5:$A95,"&lt;="&amp;EOMONTH($A95,0),$S$5:$S95,"対象"),""))</f>
        <v/>
      </c>
      <c r="U95" s="24">
        <f>IF($A95="","",IF(AND($C95="児童",OR($N95="当日連絡（急病等）",$N95="前日連絡（急病等）",$N95="前々日連絡（急病等）")),"該当",""))</f>
        <v/>
      </c>
      <c r="V95" s="24">
        <f>IF($U95&lt;&gt;"該当","",COUNTIFS($B$5:$B95,$B95,$A$5:$A95,"&gt;="&amp;EOMONTH($A95,-1)+1,$A$5:$A95,"&lt;="&amp;EOMONTH($A95,0),$U$5:$U95,"該当"))</f>
        <v/>
      </c>
    </row>
    <row r="96" ht="16" customHeight="1">
      <c r="A96" s="21" t="n"/>
      <c r="B96" s="23" t="n"/>
      <c r="C96" s="23" t="n"/>
      <c r="D96" s="23" t="n"/>
      <c r="E96" s="23" t="n"/>
      <c r="F96" s="23" t="n"/>
      <c r="G96" s="23" t="n"/>
      <c r="H96" s="4" t="n"/>
      <c r="I96" s="23" t="n"/>
      <c r="J96" s="23" t="n"/>
      <c r="K96" s="4" t="n"/>
      <c r="L96" s="4" t="n"/>
      <c r="M96" s="23" t="n"/>
      <c r="N96" s="23" t="n"/>
      <c r="O96" s="19" t="n"/>
      <c r="P96" s="23" t="n"/>
      <c r="Q96" s="4" t="n"/>
      <c r="R96" s="23" t="n"/>
      <c r="S96" s="24">
        <f>IF($A96="","",IF(AND($C96="児童",OR($N96="当日連絡（急病等）",$N96="前日連絡（急病等）",$N96="前々日連絡（急病等）"),$Q96&lt;&gt;""),"対象","対象外"))</f>
        <v/>
      </c>
      <c r="T96" s="24">
        <f>IF($A96="","",IF($S96="対象",COUNTIFS($B$5:$B96,$B96,$A$5:$A96,"&gt;="&amp;EOMONTH($A96,-1)+1,$A$5:$A96,"&lt;="&amp;EOMONTH($A96,0),$S$5:$S96,"対象"),""))</f>
        <v/>
      </c>
      <c r="U96" s="24">
        <f>IF($A96="","",IF(AND($C96="児童",OR($N96="当日連絡（急病等）",$N96="前日連絡（急病等）",$N96="前々日連絡（急病等）")),"該当",""))</f>
        <v/>
      </c>
      <c r="V96" s="24">
        <f>IF($U96&lt;&gt;"該当","",COUNTIFS($B$5:$B96,$B96,$A$5:$A96,"&gt;="&amp;EOMONTH($A96,-1)+1,$A$5:$A96,"&lt;="&amp;EOMONTH($A96,0),$U$5:$U96,"該当"))</f>
        <v/>
      </c>
    </row>
    <row r="97" ht="16" customHeight="1">
      <c r="A97" s="21" t="n"/>
      <c r="B97" s="23" t="n"/>
      <c r="C97" s="23" t="n"/>
      <c r="D97" s="23" t="n"/>
      <c r="E97" s="23" t="n"/>
      <c r="F97" s="23" t="n"/>
      <c r="G97" s="23" t="n"/>
      <c r="H97" s="4" t="n"/>
      <c r="I97" s="23" t="n"/>
      <c r="J97" s="23" t="n"/>
      <c r="K97" s="4" t="n"/>
      <c r="L97" s="4" t="n"/>
      <c r="M97" s="23" t="n"/>
      <c r="N97" s="23" t="n"/>
      <c r="O97" s="19" t="n"/>
      <c r="P97" s="23" t="n"/>
      <c r="Q97" s="4" t="n"/>
      <c r="R97" s="23" t="n"/>
      <c r="S97" s="24">
        <f>IF($A97="","",IF(AND($C97="児童",OR($N97="当日連絡（急病等）",$N97="前日連絡（急病等）",$N97="前々日連絡（急病等）"),$Q97&lt;&gt;""),"対象","対象外"))</f>
        <v/>
      </c>
      <c r="T97" s="24">
        <f>IF($A97="","",IF($S97="対象",COUNTIFS($B$5:$B97,$B97,$A$5:$A97,"&gt;="&amp;EOMONTH($A97,-1)+1,$A$5:$A97,"&lt;="&amp;EOMONTH($A97,0),$S$5:$S97,"対象"),""))</f>
        <v/>
      </c>
      <c r="U97" s="24">
        <f>IF($A97="","",IF(AND($C97="児童",OR($N97="当日連絡（急病等）",$N97="前日連絡（急病等）",$N97="前々日連絡（急病等）")),"該当",""))</f>
        <v/>
      </c>
      <c r="V97" s="24">
        <f>IF($U97&lt;&gt;"該当","",COUNTIFS($B$5:$B97,$B97,$A$5:$A97,"&gt;="&amp;EOMONTH($A97,-1)+1,$A$5:$A97,"&lt;="&amp;EOMONTH($A97,0),$U$5:$U97,"該当"))</f>
        <v/>
      </c>
    </row>
    <row r="98" ht="16" customHeight="1">
      <c r="A98" s="21" t="n"/>
      <c r="B98" s="23" t="n"/>
      <c r="C98" s="23" t="n"/>
      <c r="D98" s="23" t="n"/>
      <c r="E98" s="23" t="n"/>
      <c r="F98" s="23" t="n"/>
      <c r="G98" s="23" t="n"/>
      <c r="H98" s="4" t="n"/>
      <c r="I98" s="23" t="n"/>
      <c r="J98" s="23" t="n"/>
      <c r="K98" s="4" t="n"/>
      <c r="L98" s="4" t="n"/>
      <c r="M98" s="23" t="n"/>
      <c r="N98" s="23" t="n"/>
      <c r="O98" s="19" t="n"/>
      <c r="P98" s="23" t="n"/>
      <c r="Q98" s="4" t="n"/>
      <c r="R98" s="23" t="n"/>
      <c r="S98" s="24">
        <f>IF($A98="","",IF(AND($C98="児童",OR($N98="当日連絡（急病等）",$N98="前日連絡（急病等）",$N98="前々日連絡（急病等）"),$Q98&lt;&gt;""),"対象","対象外"))</f>
        <v/>
      </c>
      <c r="T98" s="24">
        <f>IF($A98="","",IF($S98="対象",COUNTIFS($B$5:$B98,$B98,$A$5:$A98,"&gt;="&amp;EOMONTH($A98,-1)+1,$A$5:$A98,"&lt;="&amp;EOMONTH($A98,0),$S$5:$S98,"対象"),""))</f>
        <v/>
      </c>
      <c r="U98" s="24">
        <f>IF($A98="","",IF(AND($C98="児童",OR($N98="当日連絡（急病等）",$N98="前日連絡（急病等）",$N98="前々日連絡（急病等）")),"該当",""))</f>
        <v/>
      </c>
      <c r="V98" s="24">
        <f>IF($U98&lt;&gt;"該当","",COUNTIFS($B$5:$B98,$B98,$A$5:$A98,"&gt;="&amp;EOMONTH($A98,-1)+1,$A$5:$A98,"&lt;="&amp;EOMONTH($A98,0),$U$5:$U98,"該当"))</f>
        <v/>
      </c>
    </row>
    <row r="99" ht="16" customHeight="1">
      <c r="A99" s="21" t="n"/>
      <c r="B99" s="23" t="n"/>
      <c r="C99" s="23" t="n"/>
      <c r="D99" s="23" t="n"/>
      <c r="E99" s="23" t="n"/>
      <c r="F99" s="23" t="n"/>
      <c r="G99" s="23" t="n"/>
      <c r="H99" s="4" t="n"/>
      <c r="I99" s="23" t="n"/>
      <c r="J99" s="23" t="n"/>
      <c r="K99" s="4" t="n"/>
      <c r="L99" s="4" t="n"/>
      <c r="M99" s="23" t="n"/>
      <c r="N99" s="23" t="n"/>
      <c r="O99" s="19" t="n"/>
      <c r="P99" s="23" t="n"/>
      <c r="Q99" s="4" t="n"/>
      <c r="R99" s="23" t="n"/>
      <c r="S99" s="24">
        <f>IF($A99="","",IF(AND($C99="児童",OR($N99="当日連絡（急病等）",$N99="前日連絡（急病等）",$N99="前々日連絡（急病等）"),$Q99&lt;&gt;""),"対象","対象外"))</f>
        <v/>
      </c>
      <c r="T99" s="24">
        <f>IF($A99="","",IF($S99="対象",COUNTIFS($B$5:$B99,$B99,$A$5:$A99,"&gt;="&amp;EOMONTH($A99,-1)+1,$A$5:$A99,"&lt;="&amp;EOMONTH($A99,0),$S$5:$S99,"対象"),""))</f>
        <v/>
      </c>
      <c r="U99" s="24">
        <f>IF($A99="","",IF(AND($C99="児童",OR($N99="当日連絡（急病等）",$N99="前日連絡（急病等）",$N99="前々日連絡（急病等）")),"該当",""))</f>
        <v/>
      </c>
      <c r="V99" s="24">
        <f>IF($U99&lt;&gt;"該当","",COUNTIFS($B$5:$B99,$B99,$A$5:$A99,"&gt;="&amp;EOMONTH($A99,-1)+1,$A$5:$A99,"&lt;="&amp;EOMONTH($A99,0),$U$5:$U99,"該当"))</f>
        <v/>
      </c>
    </row>
    <row r="100" ht="16" customHeight="1">
      <c r="A100" s="21" t="n"/>
      <c r="B100" s="23" t="n"/>
      <c r="C100" s="23" t="n"/>
      <c r="D100" s="23" t="n"/>
      <c r="E100" s="23" t="n"/>
      <c r="F100" s="23" t="n"/>
      <c r="G100" s="23" t="n"/>
      <c r="H100" s="4" t="n"/>
      <c r="I100" s="23" t="n"/>
      <c r="J100" s="23" t="n"/>
      <c r="K100" s="4" t="n"/>
      <c r="L100" s="4" t="n"/>
      <c r="M100" s="23" t="n"/>
      <c r="N100" s="23" t="n"/>
      <c r="O100" s="19" t="n"/>
      <c r="P100" s="23" t="n"/>
      <c r="Q100" s="4" t="n"/>
      <c r="R100" s="23" t="n"/>
      <c r="S100" s="24">
        <f>IF($A100="","",IF(AND($C100="児童",OR($N100="当日連絡（急病等）",$N100="前日連絡（急病等）",$N100="前々日連絡（急病等）"),$Q100&lt;&gt;""),"対象","対象外"))</f>
        <v/>
      </c>
      <c r="T100" s="24">
        <f>IF($A100="","",IF($S100="対象",COUNTIFS($B$5:$B100,$B100,$A$5:$A100,"&gt;="&amp;EOMONTH($A100,-1)+1,$A$5:$A100,"&lt;="&amp;EOMONTH($A100,0),$S$5:$S100,"対象"),""))</f>
        <v/>
      </c>
      <c r="U100" s="24">
        <f>IF($A100="","",IF(AND($C100="児童",OR($N100="当日連絡（急病等）",$N100="前日連絡（急病等）",$N100="前々日連絡（急病等）")),"該当",""))</f>
        <v/>
      </c>
      <c r="V100" s="24">
        <f>IF($U100&lt;&gt;"該当","",COUNTIFS($B$5:$B100,$B100,$A$5:$A100,"&gt;="&amp;EOMONTH($A100,-1)+1,$A$5:$A100,"&lt;="&amp;EOMONTH($A100,0),$U$5:$U100,"該当"))</f>
        <v/>
      </c>
    </row>
    <row r="101" ht="16" customHeight="1">
      <c r="A101" s="21" t="n"/>
      <c r="B101" s="23" t="n"/>
      <c r="C101" s="23" t="n"/>
      <c r="D101" s="23" t="n"/>
      <c r="E101" s="23" t="n"/>
      <c r="F101" s="23" t="n"/>
      <c r="G101" s="23" t="n"/>
      <c r="H101" s="4" t="n"/>
      <c r="I101" s="23" t="n"/>
      <c r="J101" s="23" t="n"/>
      <c r="K101" s="4" t="n"/>
      <c r="L101" s="4" t="n"/>
      <c r="M101" s="23" t="n"/>
      <c r="N101" s="23" t="n"/>
      <c r="O101" s="19" t="n"/>
      <c r="P101" s="23" t="n"/>
      <c r="Q101" s="4" t="n"/>
      <c r="R101" s="23" t="n"/>
      <c r="S101" s="24">
        <f>IF($A101="","",IF(AND($C101="児童",OR($N101="当日連絡（急病等）",$N101="前日連絡（急病等）",$N101="前々日連絡（急病等）"),$Q101&lt;&gt;""),"対象","対象外"))</f>
        <v/>
      </c>
      <c r="T101" s="24">
        <f>IF($A101="","",IF($S101="対象",COUNTIFS($B$5:$B101,$B101,$A$5:$A101,"&gt;="&amp;EOMONTH($A101,-1)+1,$A$5:$A101,"&lt;="&amp;EOMONTH($A101,0),$S$5:$S101,"対象"),""))</f>
        <v/>
      </c>
      <c r="U101" s="24">
        <f>IF($A101="","",IF(AND($C101="児童",OR($N101="当日連絡（急病等）",$N101="前日連絡（急病等）",$N101="前々日連絡（急病等）")),"該当",""))</f>
        <v/>
      </c>
      <c r="V101" s="24">
        <f>IF($U101&lt;&gt;"該当","",COUNTIFS($B$5:$B101,$B101,$A$5:$A101,"&gt;="&amp;EOMONTH($A101,-1)+1,$A$5:$A101,"&lt;="&amp;EOMONTH($A101,0),$U$5:$U101,"該当"))</f>
        <v/>
      </c>
    </row>
    <row r="102" ht="16" customHeight="1">
      <c r="A102" s="21" t="n"/>
      <c r="B102" s="23" t="n"/>
      <c r="C102" s="23" t="n"/>
      <c r="D102" s="23" t="n"/>
      <c r="E102" s="23" t="n"/>
      <c r="F102" s="23" t="n"/>
      <c r="G102" s="23" t="n"/>
      <c r="H102" s="4" t="n"/>
      <c r="I102" s="23" t="n"/>
      <c r="J102" s="23" t="n"/>
      <c r="K102" s="4" t="n"/>
      <c r="L102" s="4" t="n"/>
      <c r="M102" s="23" t="n"/>
      <c r="N102" s="23" t="n"/>
      <c r="O102" s="19" t="n"/>
      <c r="P102" s="23" t="n"/>
      <c r="Q102" s="4" t="n"/>
      <c r="R102" s="23" t="n"/>
      <c r="S102" s="24">
        <f>IF($A102="","",IF(AND($C102="児童",OR($N102="当日連絡（急病等）",$N102="前日連絡（急病等）",$N102="前々日連絡（急病等）"),$Q102&lt;&gt;""),"対象","対象外"))</f>
        <v/>
      </c>
      <c r="T102" s="24">
        <f>IF($A102="","",IF($S102="対象",COUNTIFS($B$5:$B102,$B102,$A$5:$A102,"&gt;="&amp;EOMONTH($A102,-1)+1,$A$5:$A102,"&lt;="&amp;EOMONTH($A102,0),$S$5:$S102,"対象"),""))</f>
        <v/>
      </c>
      <c r="U102" s="24">
        <f>IF($A102="","",IF(AND($C102="児童",OR($N102="当日連絡（急病等）",$N102="前日連絡（急病等）",$N102="前々日連絡（急病等）")),"該当",""))</f>
        <v/>
      </c>
      <c r="V102" s="24">
        <f>IF($U102&lt;&gt;"該当","",COUNTIFS($B$5:$B102,$B102,$A$5:$A102,"&gt;="&amp;EOMONTH($A102,-1)+1,$A$5:$A102,"&lt;="&amp;EOMONTH($A102,0),$U$5:$U102,"該当"))</f>
        <v/>
      </c>
    </row>
    <row r="103" ht="16" customHeight="1">
      <c r="A103" s="21" t="n"/>
      <c r="B103" s="23" t="n"/>
      <c r="C103" s="23" t="n"/>
      <c r="D103" s="23" t="n"/>
      <c r="E103" s="23" t="n"/>
      <c r="F103" s="23" t="n"/>
      <c r="G103" s="23" t="n"/>
      <c r="H103" s="4" t="n"/>
      <c r="I103" s="23" t="n"/>
      <c r="J103" s="23" t="n"/>
      <c r="K103" s="4" t="n"/>
      <c r="L103" s="4" t="n"/>
      <c r="M103" s="23" t="n"/>
      <c r="N103" s="23" t="n"/>
      <c r="O103" s="19" t="n"/>
      <c r="P103" s="23" t="n"/>
      <c r="Q103" s="4" t="n"/>
      <c r="R103" s="23" t="n"/>
      <c r="S103" s="24">
        <f>IF($A103="","",IF(AND($C103="児童",OR($N103="当日連絡（急病等）",$N103="前日連絡（急病等）",$N103="前々日連絡（急病等）"),$Q103&lt;&gt;""),"対象","対象外"))</f>
        <v/>
      </c>
      <c r="T103" s="24">
        <f>IF($A103="","",IF($S103="対象",COUNTIFS($B$5:$B103,$B103,$A$5:$A103,"&gt;="&amp;EOMONTH($A103,-1)+1,$A$5:$A103,"&lt;="&amp;EOMONTH($A103,0),$S$5:$S103,"対象"),""))</f>
        <v/>
      </c>
      <c r="U103" s="24">
        <f>IF($A103="","",IF(AND($C103="児童",OR($N103="当日連絡（急病等）",$N103="前日連絡（急病等）",$N103="前々日連絡（急病等）")),"該当",""))</f>
        <v/>
      </c>
      <c r="V103" s="24">
        <f>IF($U103&lt;&gt;"該当","",COUNTIFS($B$5:$B103,$B103,$A$5:$A103,"&gt;="&amp;EOMONTH($A103,-1)+1,$A$5:$A103,"&lt;="&amp;EOMONTH($A103,0),$U$5:$U103,"該当"))</f>
        <v/>
      </c>
    </row>
    <row r="104" ht="16" customHeight="1">
      <c r="A104" s="21" t="n"/>
      <c r="B104" s="23" t="n"/>
      <c r="C104" s="23" t="n"/>
      <c r="D104" s="23" t="n"/>
      <c r="E104" s="23" t="n"/>
      <c r="F104" s="23" t="n"/>
      <c r="G104" s="23" t="n"/>
      <c r="H104" s="4" t="n"/>
      <c r="I104" s="23" t="n"/>
      <c r="J104" s="23" t="n"/>
      <c r="K104" s="4" t="n"/>
      <c r="L104" s="4" t="n"/>
      <c r="M104" s="23" t="n"/>
      <c r="N104" s="23" t="n"/>
      <c r="O104" s="19" t="n"/>
      <c r="P104" s="23" t="n"/>
      <c r="Q104" s="4" t="n"/>
      <c r="R104" s="23" t="n"/>
      <c r="S104" s="24">
        <f>IF($A104="","",IF(AND($C104="児童",OR($N104="当日連絡（急病等）",$N104="前日連絡（急病等）",$N104="前々日連絡（急病等）"),$Q104&lt;&gt;""),"対象","対象外"))</f>
        <v/>
      </c>
      <c r="T104" s="24">
        <f>IF($A104="","",IF($S104="対象",COUNTIFS($B$5:$B104,$B104,$A$5:$A104,"&gt;="&amp;EOMONTH($A104,-1)+1,$A$5:$A104,"&lt;="&amp;EOMONTH($A104,0),$S$5:$S104,"対象"),""))</f>
        <v/>
      </c>
      <c r="U104" s="24">
        <f>IF($A104="","",IF(AND($C104="児童",OR($N104="当日連絡（急病等）",$N104="前日連絡（急病等）",$N104="前々日連絡（急病等）")),"該当",""))</f>
        <v/>
      </c>
      <c r="V104" s="24">
        <f>IF($U104&lt;&gt;"該当","",COUNTIFS($B$5:$B104,$B104,$A$5:$A104,"&gt;="&amp;EOMONTH($A104,-1)+1,$A$5:$A104,"&lt;="&amp;EOMONTH($A104,0),$U$5:$U104,"該当"))</f>
        <v/>
      </c>
    </row>
    <row r="105" ht="16" customHeight="1">
      <c r="A105" s="21" t="n"/>
      <c r="B105" s="23" t="n"/>
      <c r="C105" s="23" t="n"/>
      <c r="D105" s="23" t="n"/>
      <c r="E105" s="23" t="n"/>
      <c r="F105" s="23" t="n"/>
      <c r="G105" s="23" t="n"/>
      <c r="H105" s="4" t="n"/>
      <c r="I105" s="23" t="n"/>
      <c r="J105" s="23" t="n"/>
      <c r="K105" s="4" t="n"/>
      <c r="L105" s="4" t="n"/>
      <c r="M105" s="23" t="n"/>
      <c r="N105" s="23" t="n"/>
      <c r="O105" s="19" t="n"/>
      <c r="P105" s="23" t="n"/>
      <c r="Q105" s="4" t="n"/>
      <c r="R105" s="23" t="n"/>
      <c r="S105" s="24">
        <f>IF($A105="","",IF(AND($C105="児童",OR($N105="当日連絡（急病等）",$N105="前日連絡（急病等）",$N105="前々日連絡（急病等）"),$Q105&lt;&gt;""),"対象","対象外"))</f>
        <v/>
      </c>
      <c r="T105" s="24">
        <f>IF($A105="","",IF($S105="対象",COUNTIFS($B$5:$B105,$B105,$A$5:$A105,"&gt;="&amp;EOMONTH($A105,-1)+1,$A$5:$A105,"&lt;="&amp;EOMONTH($A105,0),$S$5:$S105,"対象"),""))</f>
        <v/>
      </c>
      <c r="U105" s="24">
        <f>IF($A105="","",IF(AND($C105="児童",OR($N105="当日連絡（急病等）",$N105="前日連絡（急病等）",$N105="前々日連絡（急病等）")),"該当",""))</f>
        <v/>
      </c>
      <c r="V105" s="24">
        <f>IF($U105&lt;&gt;"該当","",COUNTIFS($B$5:$B105,$B105,$A$5:$A105,"&gt;="&amp;EOMONTH($A105,-1)+1,$A$5:$A105,"&lt;="&amp;EOMONTH($A105,0),$U$5:$U105,"該当"))</f>
        <v/>
      </c>
    </row>
    <row r="106" ht="16" customHeight="1">
      <c r="A106" s="21" t="n"/>
      <c r="B106" s="23" t="n"/>
      <c r="C106" s="23" t="n"/>
      <c r="D106" s="23" t="n"/>
      <c r="E106" s="23" t="n"/>
      <c r="F106" s="23" t="n"/>
      <c r="G106" s="23" t="n"/>
      <c r="H106" s="4" t="n"/>
      <c r="I106" s="23" t="n"/>
      <c r="J106" s="23" t="n"/>
      <c r="K106" s="4" t="n"/>
      <c r="L106" s="4" t="n"/>
      <c r="M106" s="23" t="n"/>
      <c r="N106" s="23" t="n"/>
      <c r="O106" s="19" t="n"/>
      <c r="P106" s="23" t="n"/>
      <c r="Q106" s="4" t="n"/>
      <c r="R106" s="23" t="n"/>
      <c r="S106" s="24">
        <f>IF($A106="","",IF(AND($C106="児童",OR($N106="当日連絡（急病等）",$N106="前日連絡（急病等）",$N106="前々日連絡（急病等）"),$Q106&lt;&gt;""),"対象","対象外"))</f>
        <v/>
      </c>
      <c r="T106" s="24">
        <f>IF($A106="","",IF($S106="対象",COUNTIFS($B$5:$B106,$B106,$A$5:$A106,"&gt;="&amp;EOMONTH($A106,-1)+1,$A$5:$A106,"&lt;="&amp;EOMONTH($A106,0),$S$5:$S106,"対象"),""))</f>
        <v/>
      </c>
      <c r="U106" s="24">
        <f>IF($A106="","",IF(AND($C106="児童",OR($N106="当日連絡（急病等）",$N106="前日連絡（急病等）",$N106="前々日連絡（急病等）")),"該当",""))</f>
        <v/>
      </c>
      <c r="V106" s="24">
        <f>IF($U106&lt;&gt;"該当","",COUNTIFS($B$5:$B106,$B106,$A$5:$A106,"&gt;="&amp;EOMONTH($A106,-1)+1,$A$5:$A106,"&lt;="&amp;EOMONTH($A106,0),$U$5:$U106,"該当"))</f>
        <v/>
      </c>
    </row>
    <row r="107" ht="16" customHeight="1">
      <c r="A107" s="21" t="n"/>
      <c r="B107" s="23" t="n"/>
      <c r="C107" s="23" t="n"/>
      <c r="D107" s="23" t="n"/>
      <c r="E107" s="23" t="n"/>
      <c r="F107" s="23" t="n"/>
      <c r="G107" s="23" t="n"/>
      <c r="H107" s="4" t="n"/>
      <c r="I107" s="23" t="n"/>
      <c r="J107" s="23" t="n"/>
      <c r="K107" s="4" t="n"/>
      <c r="L107" s="4" t="n"/>
      <c r="M107" s="23" t="n"/>
      <c r="N107" s="23" t="n"/>
      <c r="O107" s="19" t="n"/>
      <c r="P107" s="23" t="n"/>
      <c r="Q107" s="4" t="n"/>
      <c r="R107" s="23" t="n"/>
      <c r="S107" s="24">
        <f>IF($A107="","",IF(AND($C107="児童",OR($N107="当日連絡（急病等）",$N107="前日連絡（急病等）",$N107="前々日連絡（急病等）"),$Q107&lt;&gt;""),"対象","対象外"))</f>
        <v/>
      </c>
      <c r="T107" s="24">
        <f>IF($A107="","",IF($S107="対象",COUNTIFS($B$5:$B107,$B107,$A$5:$A107,"&gt;="&amp;EOMONTH($A107,-1)+1,$A$5:$A107,"&lt;="&amp;EOMONTH($A107,0),$S$5:$S107,"対象"),""))</f>
        <v/>
      </c>
      <c r="U107" s="24">
        <f>IF($A107="","",IF(AND($C107="児童",OR($N107="当日連絡（急病等）",$N107="前日連絡（急病等）",$N107="前々日連絡（急病等）")),"該当",""))</f>
        <v/>
      </c>
      <c r="V107" s="24">
        <f>IF($U107&lt;&gt;"該当","",COUNTIFS($B$5:$B107,$B107,$A$5:$A107,"&gt;="&amp;EOMONTH($A107,-1)+1,$A$5:$A107,"&lt;="&amp;EOMONTH($A107,0),$U$5:$U107,"該当"))</f>
        <v/>
      </c>
    </row>
    <row r="108" ht="16" customHeight="1">
      <c r="A108" s="21" t="n"/>
      <c r="B108" s="23" t="n"/>
      <c r="C108" s="23" t="n"/>
      <c r="D108" s="23" t="n"/>
      <c r="E108" s="23" t="n"/>
      <c r="F108" s="23" t="n"/>
      <c r="G108" s="23" t="n"/>
      <c r="H108" s="4" t="n"/>
      <c r="I108" s="23" t="n"/>
      <c r="J108" s="23" t="n"/>
      <c r="K108" s="4" t="n"/>
      <c r="L108" s="4" t="n"/>
      <c r="M108" s="23" t="n"/>
      <c r="N108" s="23" t="n"/>
      <c r="O108" s="19" t="n"/>
      <c r="P108" s="23" t="n"/>
      <c r="Q108" s="4" t="n"/>
      <c r="R108" s="23" t="n"/>
      <c r="S108" s="24">
        <f>IF($A108="","",IF(AND($C108="児童",OR($N108="当日連絡（急病等）",$N108="前日連絡（急病等）",$N108="前々日連絡（急病等）"),$Q108&lt;&gt;""),"対象","対象外"))</f>
        <v/>
      </c>
      <c r="T108" s="24">
        <f>IF($A108="","",IF($S108="対象",COUNTIFS($B$5:$B108,$B108,$A$5:$A108,"&gt;="&amp;EOMONTH($A108,-1)+1,$A$5:$A108,"&lt;="&amp;EOMONTH($A108,0),$S$5:$S108,"対象"),""))</f>
        <v/>
      </c>
      <c r="U108" s="24">
        <f>IF($A108="","",IF(AND($C108="児童",OR($N108="当日連絡（急病等）",$N108="前日連絡（急病等）",$N108="前々日連絡（急病等）")),"該当",""))</f>
        <v/>
      </c>
      <c r="V108" s="24">
        <f>IF($U108&lt;&gt;"該当","",COUNTIFS($B$5:$B108,$B108,$A$5:$A108,"&gt;="&amp;EOMONTH($A108,-1)+1,$A$5:$A108,"&lt;="&amp;EOMONTH($A108,0),$U$5:$U108,"該当"))</f>
        <v/>
      </c>
    </row>
    <row r="109" ht="16" customHeight="1">
      <c r="A109" s="21" t="n"/>
      <c r="B109" s="23" t="n"/>
      <c r="C109" s="23" t="n"/>
      <c r="D109" s="23" t="n"/>
      <c r="E109" s="23" t="n"/>
      <c r="F109" s="23" t="n"/>
      <c r="G109" s="23" t="n"/>
      <c r="H109" s="4" t="n"/>
      <c r="I109" s="23" t="n"/>
      <c r="J109" s="23" t="n"/>
      <c r="K109" s="4" t="n"/>
      <c r="L109" s="4" t="n"/>
      <c r="M109" s="23" t="n"/>
      <c r="N109" s="23" t="n"/>
      <c r="O109" s="19" t="n"/>
      <c r="P109" s="23" t="n"/>
      <c r="Q109" s="4" t="n"/>
      <c r="R109" s="23" t="n"/>
      <c r="S109" s="24">
        <f>IF($A109="","",IF(AND($C109="児童",OR($N109="当日連絡（急病等）",$N109="前日連絡（急病等）",$N109="前々日連絡（急病等）"),$Q109&lt;&gt;""),"対象","対象外"))</f>
        <v/>
      </c>
      <c r="T109" s="24">
        <f>IF($A109="","",IF($S109="対象",COUNTIFS($B$5:$B109,$B109,$A$5:$A109,"&gt;="&amp;EOMONTH($A109,-1)+1,$A$5:$A109,"&lt;="&amp;EOMONTH($A109,0),$S$5:$S109,"対象"),""))</f>
        <v/>
      </c>
      <c r="U109" s="24">
        <f>IF($A109="","",IF(AND($C109="児童",OR($N109="当日連絡（急病等）",$N109="前日連絡（急病等）",$N109="前々日連絡（急病等）")),"該当",""))</f>
        <v/>
      </c>
      <c r="V109" s="24">
        <f>IF($U109&lt;&gt;"該当","",COUNTIFS($B$5:$B109,$B109,$A$5:$A109,"&gt;="&amp;EOMONTH($A109,-1)+1,$A$5:$A109,"&lt;="&amp;EOMONTH($A109,0),$U$5:$U109,"該当"))</f>
        <v/>
      </c>
    </row>
    <row r="110" ht="16" customHeight="1">
      <c r="A110" s="21" t="n"/>
      <c r="B110" s="23" t="n"/>
      <c r="C110" s="23" t="n"/>
      <c r="D110" s="23" t="n"/>
      <c r="E110" s="23" t="n"/>
      <c r="F110" s="23" t="n"/>
      <c r="G110" s="23" t="n"/>
      <c r="H110" s="4" t="n"/>
      <c r="I110" s="23" t="n"/>
      <c r="J110" s="23" t="n"/>
      <c r="K110" s="4" t="n"/>
      <c r="L110" s="4" t="n"/>
      <c r="M110" s="23" t="n"/>
      <c r="N110" s="23" t="n"/>
      <c r="O110" s="19" t="n"/>
      <c r="P110" s="23" t="n"/>
      <c r="Q110" s="4" t="n"/>
      <c r="R110" s="23" t="n"/>
      <c r="S110" s="24">
        <f>IF($A110="","",IF(AND($C110="児童",OR($N110="当日連絡（急病等）",$N110="前日連絡（急病等）",$N110="前々日連絡（急病等）"),$Q110&lt;&gt;""),"対象","対象外"))</f>
        <v/>
      </c>
      <c r="T110" s="24">
        <f>IF($A110="","",IF($S110="対象",COUNTIFS($B$5:$B110,$B110,$A$5:$A110,"&gt;="&amp;EOMONTH($A110,-1)+1,$A$5:$A110,"&lt;="&amp;EOMONTH($A110,0),$S$5:$S110,"対象"),""))</f>
        <v/>
      </c>
      <c r="U110" s="24">
        <f>IF($A110="","",IF(AND($C110="児童",OR($N110="当日連絡（急病等）",$N110="前日連絡（急病等）",$N110="前々日連絡（急病等）")),"該当",""))</f>
        <v/>
      </c>
      <c r="V110" s="24">
        <f>IF($U110&lt;&gt;"該当","",COUNTIFS($B$5:$B110,$B110,$A$5:$A110,"&gt;="&amp;EOMONTH($A110,-1)+1,$A$5:$A110,"&lt;="&amp;EOMONTH($A110,0),$U$5:$U110,"該当"))</f>
        <v/>
      </c>
    </row>
    <row r="111" ht="16" customHeight="1">
      <c r="A111" s="21" t="n"/>
      <c r="B111" s="23" t="n"/>
      <c r="C111" s="23" t="n"/>
      <c r="D111" s="23" t="n"/>
      <c r="E111" s="23" t="n"/>
      <c r="F111" s="23" t="n"/>
      <c r="G111" s="23" t="n"/>
      <c r="H111" s="4" t="n"/>
      <c r="I111" s="23" t="n"/>
      <c r="J111" s="23" t="n"/>
      <c r="K111" s="4" t="n"/>
      <c r="L111" s="4" t="n"/>
      <c r="M111" s="23" t="n"/>
      <c r="N111" s="23" t="n"/>
      <c r="O111" s="19" t="n"/>
      <c r="P111" s="23" t="n"/>
      <c r="Q111" s="4" t="n"/>
      <c r="R111" s="23" t="n"/>
      <c r="S111" s="24">
        <f>IF($A111="","",IF(AND($C111="児童",OR($N111="当日連絡（急病等）",$N111="前日連絡（急病等）",$N111="前々日連絡（急病等）"),$Q111&lt;&gt;""),"対象","対象外"))</f>
        <v/>
      </c>
      <c r="T111" s="24">
        <f>IF($A111="","",IF($S111="対象",COUNTIFS($B$5:$B111,$B111,$A$5:$A111,"&gt;="&amp;EOMONTH($A111,-1)+1,$A$5:$A111,"&lt;="&amp;EOMONTH($A111,0),$S$5:$S111,"対象"),""))</f>
        <v/>
      </c>
      <c r="U111" s="24">
        <f>IF($A111="","",IF(AND($C111="児童",OR($N111="当日連絡（急病等）",$N111="前日連絡（急病等）",$N111="前々日連絡（急病等）")),"該当",""))</f>
        <v/>
      </c>
      <c r="V111" s="24">
        <f>IF($U111&lt;&gt;"該当","",COUNTIFS($B$5:$B111,$B111,$A$5:$A111,"&gt;="&amp;EOMONTH($A111,-1)+1,$A$5:$A111,"&lt;="&amp;EOMONTH($A111,0),$U$5:$U111,"該当"))</f>
        <v/>
      </c>
    </row>
    <row r="112" ht="16" customHeight="1">
      <c r="A112" s="21" t="n"/>
      <c r="B112" s="23" t="n"/>
      <c r="C112" s="23" t="n"/>
      <c r="D112" s="23" t="n"/>
      <c r="E112" s="23" t="n"/>
      <c r="F112" s="23" t="n"/>
      <c r="G112" s="23" t="n"/>
      <c r="H112" s="4" t="n"/>
      <c r="I112" s="23" t="n"/>
      <c r="J112" s="23" t="n"/>
      <c r="K112" s="4" t="n"/>
      <c r="L112" s="4" t="n"/>
      <c r="M112" s="23" t="n"/>
      <c r="N112" s="23" t="n"/>
      <c r="O112" s="19" t="n"/>
      <c r="P112" s="23" t="n"/>
      <c r="Q112" s="4" t="n"/>
      <c r="R112" s="23" t="n"/>
      <c r="S112" s="24">
        <f>IF($A112="","",IF(AND($C112="児童",OR($N112="当日連絡（急病等）",$N112="前日連絡（急病等）",$N112="前々日連絡（急病等）"),$Q112&lt;&gt;""),"対象","対象外"))</f>
        <v/>
      </c>
      <c r="T112" s="24">
        <f>IF($A112="","",IF($S112="対象",COUNTIFS($B$5:$B112,$B112,$A$5:$A112,"&gt;="&amp;EOMONTH($A112,-1)+1,$A$5:$A112,"&lt;="&amp;EOMONTH($A112,0),$S$5:$S112,"対象"),""))</f>
        <v/>
      </c>
      <c r="U112" s="24">
        <f>IF($A112="","",IF(AND($C112="児童",OR($N112="当日連絡（急病等）",$N112="前日連絡（急病等）",$N112="前々日連絡（急病等）")),"該当",""))</f>
        <v/>
      </c>
      <c r="V112" s="24">
        <f>IF($U112&lt;&gt;"該当","",COUNTIFS($B$5:$B112,$B112,$A$5:$A112,"&gt;="&amp;EOMONTH($A112,-1)+1,$A$5:$A112,"&lt;="&amp;EOMONTH($A112,0),$U$5:$U112,"該当"))</f>
        <v/>
      </c>
    </row>
    <row r="113" ht="16" customHeight="1">
      <c r="A113" s="21" t="n"/>
      <c r="B113" s="23" t="n"/>
      <c r="C113" s="23" t="n"/>
      <c r="D113" s="23" t="n"/>
      <c r="E113" s="23" t="n"/>
      <c r="F113" s="23" t="n"/>
      <c r="G113" s="23" t="n"/>
      <c r="H113" s="4" t="n"/>
      <c r="I113" s="23" t="n"/>
      <c r="J113" s="23" t="n"/>
      <c r="K113" s="4" t="n"/>
      <c r="L113" s="4" t="n"/>
      <c r="M113" s="23" t="n"/>
      <c r="N113" s="23" t="n"/>
      <c r="O113" s="19" t="n"/>
      <c r="P113" s="23" t="n"/>
      <c r="Q113" s="4" t="n"/>
      <c r="R113" s="23" t="n"/>
      <c r="S113" s="24">
        <f>IF($A113="","",IF(AND($C113="児童",OR($N113="当日連絡（急病等）",$N113="前日連絡（急病等）",$N113="前々日連絡（急病等）"),$Q113&lt;&gt;""),"対象","対象外"))</f>
        <v/>
      </c>
      <c r="T113" s="24">
        <f>IF($A113="","",IF($S113="対象",COUNTIFS($B$5:$B113,$B113,$A$5:$A113,"&gt;="&amp;EOMONTH($A113,-1)+1,$A$5:$A113,"&lt;="&amp;EOMONTH($A113,0),$S$5:$S113,"対象"),""))</f>
        <v/>
      </c>
      <c r="U113" s="24">
        <f>IF($A113="","",IF(AND($C113="児童",OR($N113="当日連絡（急病等）",$N113="前日連絡（急病等）",$N113="前々日連絡（急病等）")),"該当",""))</f>
        <v/>
      </c>
      <c r="V113" s="24">
        <f>IF($U113&lt;&gt;"該当","",COUNTIFS($B$5:$B113,$B113,$A$5:$A113,"&gt;="&amp;EOMONTH($A113,-1)+1,$A$5:$A113,"&lt;="&amp;EOMONTH($A113,0),$U$5:$U113,"該当"))</f>
        <v/>
      </c>
    </row>
    <row r="114" ht="16" customHeight="1">
      <c r="A114" s="21" t="n"/>
      <c r="B114" s="23" t="n"/>
      <c r="C114" s="23" t="n"/>
      <c r="D114" s="23" t="n"/>
      <c r="E114" s="23" t="n"/>
      <c r="F114" s="23" t="n"/>
      <c r="G114" s="23" t="n"/>
      <c r="H114" s="4" t="n"/>
      <c r="I114" s="23" t="n"/>
      <c r="J114" s="23" t="n"/>
      <c r="K114" s="4" t="n"/>
      <c r="L114" s="4" t="n"/>
      <c r="M114" s="23" t="n"/>
      <c r="N114" s="23" t="n"/>
      <c r="O114" s="19" t="n"/>
      <c r="P114" s="23" t="n"/>
      <c r="Q114" s="4" t="n"/>
      <c r="R114" s="23" t="n"/>
      <c r="S114" s="24">
        <f>IF($A114="","",IF(AND($C114="児童",OR($N114="当日連絡（急病等）",$N114="前日連絡（急病等）",$N114="前々日連絡（急病等）"),$Q114&lt;&gt;""),"対象","対象外"))</f>
        <v/>
      </c>
      <c r="T114" s="24">
        <f>IF($A114="","",IF($S114="対象",COUNTIFS($B$5:$B114,$B114,$A$5:$A114,"&gt;="&amp;EOMONTH($A114,-1)+1,$A$5:$A114,"&lt;="&amp;EOMONTH($A114,0),$S$5:$S114,"対象"),""))</f>
        <v/>
      </c>
      <c r="U114" s="24">
        <f>IF($A114="","",IF(AND($C114="児童",OR($N114="当日連絡（急病等）",$N114="前日連絡（急病等）",$N114="前々日連絡（急病等）")),"該当",""))</f>
        <v/>
      </c>
      <c r="V114" s="24">
        <f>IF($U114&lt;&gt;"該当","",COUNTIFS($B$5:$B114,$B114,$A$5:$A114,"&gt;="&amp;EOMONTH($A114,-1)+1,$A$5:$A114,"&lt;="&amp;EOMONTH($A114,0),$U$5:$U114,"該当"))</f>
        <v/>
      </c>
    </row>
    <row r="115" ht="16" customHeight="1">
      <c r="A115" s="21" t="n"/>
      <c r="B115" s="23" t="n"/>
      <c r="C115" s="23" t="n"/>
      <c r="D115" s="23" t="n"/>
      <c r="E115" s="23" t="n"/>
      <c r="F115" s="23" t="n"/>
      <c r="G115" s="23" t="n"/>
      <c r="H115" s="4" t="n"/>
      <c r="I115" s="23" t="n"/>
      <c r="J115" s="23" t="n"/>
      <c r="K115" s="4" t="n"/>
      <c r="L115" s="4" t="n"/>
      <c r="M115" s="23" t="n"/>
      <c r="N115" s="23" t="n"/>
      <c r="O115" s="19" t="n"/>
      <c r="P115" s="23" t="n"/>
      <c r="Q115" s="4" t="n"/>
      <c r="R115" s="23" t="n"/>
      <c r="S115" s="24">
        <f>IF($A115="","",IF(AND($C115="児童",OR($N115="当日連絡（急病等）",$N115="前日連絡（急病等）",$N115="前々日連絡（急病等）"),$Q115&lt;&gt;""),"対象","対象外"))</f>
        <v/>
      </c>
      <c r="T115" s="24">
        <f>IF($A115="","",IF($S115="対象",COUNTIFS($B$5:$B115,$B115,$A$5:$A115,"&gt;="&amp;EOMONTH($A115,-1)+1,$A$5:$A115,"&lt;="&amp;EOMONTH($A115,0),$S$5:$S115,"対象"),""))</f>
        <v/>
      </c>
      <c r="U115" s="24">
        <f>IF($A115="","",IF(AND($C115="児童",OR($N115="当日連絡（急病等）",$N115="前日連絡（急病等）",$N115="前々日連絡（急病等）")),"該当",""))</f>
        <v/>
      </c>
      <c r="V115" s="24">
        <f>IF($U115&lt;&gt;"該当","",COUNTIFS($B$5:$B115,$B115,$A$5:$A115,"&gt;="&amp;EOMONTH($A115,-1)+1,$A$5:$A115,"&lt;="&amp;EOMONTH($A115,0),$U$5:$U115,"該当"))</f>
        <v/>
      </c>
    </row>
    <row r="116" ht="16" customHeight="1">
      <c r="A116" s="21" t="n"/>
      <c r="B116" s="23" t="n"/>
      <c r="C116" s="23" t="n"/>
      <c r="D116" s="23" t="n"/>
      <c r="E116" s="23" t="n"/>
      <c r="F116" s="23" t="n"/>
      <c r="G116" s="23" t="n"/>
      <c r="H116" s="4" t="n"/>
      <c r="I116" s="23" t="n"/>
      <c r="J116" s="23" t="n"/>
      <c r="K116" s="4" t="n"/>
      <c r="L116" s="4" t="n"/>
      <c r="M116" s="23" t="n"/>
      <c r="N116" s="23" t="n"/>
      <c r="O116" s="19" t="n"/>
      <c r="P116" s="23" t="n"/>
      <c r="Q116" s="4" t="n"/>
      <c r="R116" s="23" t="n"/>
      <c r="S116" s="24">
        <f>IF($A116="","",IF(AND($C116="児童",OR($N116="当日連絡（急病等）",$N116="前日連絡（急病等）",$N116="前々日連絡（急病等）"),$Q116&lt;&gt;""),"対象","対象外"))</f>
        <v/>
      </c>
      <c r="T116" s="24">
        <f>IF($A116="","",IF($S116="対象",COUNTIFS($B$5:$B116,$B116,$A$5:$A116,"&gt;="&amp;EOMONTH($A116,-1)+1,$A$5:$A116,"&lt;="&amp;EOMONTH($A116,0),$S$5:$S116,"対象"),""))</f>
        <v/>
      </c>
      <c r="U116" s="24">
        <f>IF($A116="","",IF(AND($C116="児童",OR($N116="当日連絡（急病等）",$N116="前日連絡（急病等）",$N116="前々日連絡（急病等）")),"該当",""))</f>
        <v/>
      </c>
      <c r="V116" s="24">
        <f>IF($U116&lt;&gt;"該当","",COUNTIFS($B$5:$B116,$B116,$A$5:$A116,"&gt;="&amp;EOMONTH($A116,-1)+1,$A$5:$A116,"&lt;="&amp;EOMONTH($A116,0),$U$5:$U116,"該当"))</f>
        <v/>
      </c>
    </row>
    <row r="117" ht="16" customHeight="1">
      <c r="A117" s="21" t="n"/>
      <c r="B117" s="23" t="n"/>
      <c r="C117" s="23" t="n"/>
      <c r="D117" s="23" t="n"/>
      <c r="E117" s="23" t="n"/>
      <c r="F117" s="23" t="n"/>
      <c r="G117" s="23" t="n"/>
      <c r="H117" s="4" t="n"/>
      <c r="I117" s="23" t="n"/>
      <c r="J117" s="23" t="n"/>
      <c r="K117" s="4" t="n"/>
      <c r="L117" s="4" t="n"/>
      <c r="M117" s="23" t="n"/>
      <c r="N117" s="23" t="n"/>
      <c r="O117" s="19" t="n"/>
      <c r="P117" s="23" t="n"/>
      <c r="Q117" s="4" t="n"/>
      <c r="R117" s="23" t="n"/>
      <c r="S117" s="24">
        <f>IF($A117="","",IF(AND($C117="児童",OR($N117="当日連絡（急病等）",$N117="前日連絡（急病等）",$N117="前々日連絡（急病等）"),$Q117&lt;&gt;""),"対象","対象外"))</f>
        <v/>
      </c>
      <c r="T117" s="24">
        <f>IF($A117="","",IF($S117="対象",COUNTIFS($B$5:$B117,$B117,$A$5:$A117,"&gt;="&amp;EOMONTH($A117,-1)+1,$A$5:$A117,"&lt;="&amp;EOMONTH($A117,0),$S$5:$S117,"対象"),""))</f>
        <v/>
      </c>
      <c r="U117" s="24">
        <f>IF($A117="","",IF(AND($C117="児童",OR($N117="当日連絡（急病等）",$N117="前日連絡（急病等）",$N117="前々日連絡（急病等）")),"該当",""))</f>
        <v/>
      </c>
      <c r="V117" s="24">
        <f>IF($U117&lt;&gt;"該当","",COUNTIFS($B$5:$B117,$B117,$A$5:$A117,"&gt;="&amp;EOMONTH($A117,-1)+1,$A$5:$A117,"&lt;="&amp;EOMONTH($A117,0),$U$5:$U117,"該当"))</f>
        <v/>
      </c>
    </row>
    <row r="118" ht="16" customHeight="1">
      <c r="A118" s="21" t="n"/>
      <c r="B118" s="23" t="n"/>
      <c r="C118" s="23" t="n"/>
      <c r="D118" s="23" t="n"/>
      <c r="E118" s="23" t="n"/>
      <c r="F118" s="23" t="n"/>
      <c r="G118" s="23" t="n"/>
      <c r="H118" s="4" t="n"/>
      <c r="I118" s="23" t="n"/>
      <c r="J118" s="23" t="n"/>
      <c r="K118" s="4" t="n"/>
      <c r="L118" s="4" t="n"/>
      <c r="M118" s="23" t="n"/>
      <c r="N118" s="23" t="n"/>
      <c r="O118" s="19" t="n"/>
      <c r="P118" s="23" t="n"/>
      <c r="Q118" s="4" t="n"/>
      <c r="R118" s="23" t="n"/>
      <c r="S118" s="24">
        <f>IF($A118="","",IF(AND($C118="児童",OR($N118="当日連絡（急病等）",$N118="前日連絡（急病等）",$N118="前々日連絡（急病等）"),$Q118&lt;&gt;""),"対象","対象外"))</f>
        <v/>
      </c>
      <c r="T118" s="24">
        <f>IF($A118="","",IF($S118="対象",COUNTIFS($B$5:$B118,$B118,$A$5:$A118,"&gt;="&amp;EOMONTH($A118,-1)+1,$A$5:$A118,"&lt;="&amp;EOMONTH($A118,0),$S$5:$S118,"対象"),""))</f>
        <v/>
      </c>
      <c r="U118" s="24">
        <f>IF($A118="","",IF(AND($C118="児童",OR($N118="当日連絡（急病等）",$N118="前日連絡（急病等）",$N118="前々日連絡（急病等）")),"該当",""))</f>
        <v/>
      </c>
      <c r="V118" s="24">
        <f>IF($U118&lt;&gt;"該当","",COUNTIFS($B$5:$B118,$B118,$A$5:$A118,"&gt;="&amp;EOMONTH($A118,-1)+1,$A$5:$A118,"&lt;="&amp;EOMONTH($A118,0),$U$5:$U118,"該当"))</f>
        <v/>
      </c>
    </row>
    <row r="119" ht="16" customHeight="1">
      <c r="A119" s="21" t="n"/>
      <c r="B119" s="23" t="n"/>
      <c r="C119" s="23" t="n"/>
      <c r="D119" s="23" t="n"/>
      <c r="E119" s="23" t="n"/>
      <c r="F119" s="23" t="n"/>
      <c r="G119" s="23" t="n"/>
      <c r="H119" s="4" t="n"/>
      <c r="I119" s="23" t="n"/>
      <c r="J119" s="23" t="n"/>
      <c r="K119" s="4" t="n"/>
      <c r="L119" s="4" t="n"/>
      <c r="M119" s="23" t="n"/>
      <c r="N119" s="23" t="n"/>
      <c r="O119" s="19" t="n"/>
      <c r="P119" s="23" t="n"/>
      <c r="Q119" s="4" t="n"/>
      <c r="R119" s="23" t="n"/>
      <c r="S119" s="24">
        <f>IF($A119="","",IF(AND($C119="児童",OR($N119="当日連絡（急病等）",$N119="前日連絡（急病等）",$N119="前々日連絡（急病等）"),$Q119&lt;&gt;""),"対象","対象外"))</f>
        <v/>
      </c>
      <c r="T119" s="24">
        <f>IF($A119="","",IF($S119="対象",COUNTIFS($B$5:$B119,$B119,$A$5:$A119,"&gt;="&amp;EOMONTH($A119,-1)+1,$A$5:$A119,"&lt;="&amp;EOMONTH($A119,0),$S$5:$S119,"対象"),""))</f>
        <v/>
      </c>
      <c r="U119" s="24">
        <f>IF($A119="","",IF(AND($C119="児童",OR($N119="当日連絡（急病等）",$N119="前日連絡（急病等）",$N119="前々日連絡（急病等）")),"該当",""))</f>
        <v/>
      </c>
      <c r="V119" s="24">
        <f>IF($U119&lt;&gt;"該当","",COUNTIFS($B$5:$B119,$B119,$A$5:$A119,"&gt;="&amp;EOMONTH($A119,-1)+1,$A$5:$A119,"&lt;="&amp;EOMONTH($A119,0),$U$5:$U119,"該当"))</f>
        <v/>
      </c>
    </row>
    <row r="120" ht="16" customHeight="1">
      <c r="A120" s="21" t="n"/>
      <c r="B120" s="23" t="n"/>
      <c r="C120" s="23" t="n"/>
      <c r="D120" s="23" t="n"/>
      <c r="E120" s="23" t="n"/>
      <c r="F120" s="23" t="n"/>
      <c r="G120" s="23" t="n"/>
      <c r="H120" s="4" t="n"/>
      <c r="I120" s="23" t="n"/>
      <c r="J120" s="23" t="n"/>
      <c r="K120" s="4" t="n"/>
      <c r="L120" s="4" t="n"/>
      <c r="M120" s="23" t="n"/>
      <c r="N120" s="23" t="n"/>
      <c r="O120" s="19" t="n"/>
      <c r="P120" s="23" t="n"/>
      <c r="Q120" s="4" t="n"/>
      <c r="R120" s="23" t="n"/>
      <c r="S120" s="24">
        <f>IF($A120="","",IF(AND($C120="児童",OR($N120="当日連絡（急病等）",$N120="前日連絡（急病等）",$N120="前々日連絡（急病等）"),$Q120&lt;&gt;""),"対象","対象外"))</f>
        <v/>
      </c>
      <c r="T120" s="24">
        <f>IF($A120="","",IF($S120="対象",COUNTIFS($B$5:$B120,$B120,$A$5:$A120,"&gt;="&amp;EOMONTH($A120,-1)+1,$A$5:$A120,"&lt;="&amp;EOMONTH($A120,0),$S$5:$S120,"対象"),""))</f>
        <v/>
      </c>
      <c r="U120" s="24">
        <f>IF($A120="","",IF(AND($C120="児童",OR($N120="当日連絡（急病等）",$N120="前日連絡（急病等）",$N120="前々日連絡（急病等）")),"該当",""))</f>
        <v/>
      </c>
      <c r="V120" s="24">
        <f>IF($U120&lt;&gt;"該当","",COUNTIFS($B$5:$B120,$B120,$A$5:$A120,"&gt;="&amp;EOMONTH($A120,-1)+1,$A$5:$A120,"&lt;="&amp;EOMONTH($A120,0),$U$5:$U120,"該当"))</f>
        <v/>
      </c>
    </row>
    <row r="121" ht="16" customHeight="1">
      <c r="A121" s="21" t="n"/>
      <c r="B121" s="23" t="n"/>
      <c r="C121" s="23" t="n"/>
      <c r="D121" s="23" t="n"/>
      <c r="E121" s="23" t="n"/>
      <c r="F121" s="23" t="n"/>
      <c r="G121" s="23" t="n"/>
      <c r="H121" s="4" t="n"/>
      <c r="I121" s="23" t="n"/>
      <c r="J121" s="23" t="n"/>
      <c r="K121" s="4" t="n"/>
      <c r="L121" s="4" t="n"/>
      <c r="M121" s="23" t="n"/>
      <c r="N121" s="23" t="n"/>
      <c r="O121" s="19" t="n"/>
      <c r="P121" s="23" t="n"/>
      <c r="Q121" s="4" t="n"/>
      <c r="R121" s="23" t="n"/>
      <c r="S121" s="24">
        <f>IF($A121="","",IF(AND($C121="児童",OR($N121="当日連絡（急病等）",$N121="前日連絡（急病等）",$N121="前々日連絡（急病等）"),$Q121&lt;&gt;""),"対象","対象外"))</f>
        <v/>
      </c>
      <c r="T121" s="24">
        <f>IF($A121="","",IF($S121="対象",COUNTIFS($B$5:$B121,$B121,$A$5:$A121,"&gt;="&amp;EOMONTH($A121,-1)+1,$A$5:$A121,"&lt;="&amp;EOMONTH($A121,0),$S$5:$S121,"対象"),""))</f>
        <v/>
      </c>
      <c r="U121" s="24">
        <f>IF($A121="","",IF(AND($C121="児童",OR($N121="当日連絡（急病等）",$N121="前日連絡（急病等）",$N121="前々日連絡（急病等）")),"該当",""))</f>
        <v/>
      </c>
      <c r="V121" s="24">
        <f>IF($U121&lt;&gt;"該当","",COUNTIFS($B$5:$B121,$B121,$A$5:$A121,"&gt;="&amp;EOMONTH($A121,-1)+1,$A$5:$A121,"&lt;="&amp;EOMONTH($A121,0),$U$5:$U121,"該当"))</f>
        <v/>
      </c>
    </row>
    <row r="122" ht="16" customHeight="1">
      <c r="A122" s="21" t="n"/>
      <c r="B122" s="23" t="n"/>
      <c r="C122" s="23" t="n"/>
      <c r="D122" s="23" t="n"/>
      <c r="E122" s="23" t="n"/>
      <c r="F122" s="23" t="n"/>
      <c r="G122" s="23" t="n"/>
      <c r="H122" s="4" t="n"/>
      <c r="I122" s="23" t="n"/>
      <c r="J122" s="23" t="n"/>
      <c r="K122" s="4" t="n"/>
      <c r="L122" s="4" t="n"/>
      <c r="M122" s="23" t="n"/>
      <c r="N122" s="23" t="n"/>
      <c r="O122" s="19" t="n"/>
      <c r="P122" s="23" t="n"/>
      <c r="Q122" s="4" t="n"/>
      <c r="R122" s="23" t="n"/>
      <c r="S122" s="24">
        <f>IF($A122="","",IF(AND($C122="児童",OR($N122="当日連絡（急病等）",$N122="前日連絡（急病等）",$N122="前々日連絡（急病等）"),$Q122&lt;&gt;""),"対象","対象外"))</f>
        <v/>
      </c>
      <c r="T122" s="24">
        <f>IF($A122="","",IF($S122="対象",COUNTIFS($B$5:$B122,$B122,$A$5:$A122,"&gt;="&amp;EOMONTH($A122,-1)+1,$A$5:$A122,"&lt;="&amp;EOMONTH($A122,0),$S$5:$S122,"対象"),""))</f>
        <v/>
      </c>
      <c r="U122" s="24">
        <f>IF($A122="","",IF(AND($C122="児童",OR($N122="当日連絡（急病等）",$N122="前日連絡（急病等）",$N122="前々日連絡（急病等）")),"該当",""))</f>
        <v/>
      </c>
      <c r="V122" s="24">
        <f>IF($U122&lt;&gt;"該当","",COUNTIFS($B$5:$B122,$B122,$A$5:$A122,"&gt;="&amp;EOMONTH($A122,-1)+1,$A$5:$A122,"&lt;="&amp;EOMONTH($A122,0),$U$5:$U122,"該当"))</f>
        <v/>
      </c>
    </row>
    <row r="123" ht="16" customHeight="1">
      <c r="A123" s="21" t="n"/>
      <c r="B123" s="23" t="n"/>
      <c r="C123" s="23" t="n"/>
      <c r="D123" s="23" t="n"/>
      <c r="E123" s="23" t="n"/>
      <c r="F123" s="23" t="n"/>
      <c r="G123" s="23" t="n"/>
      <c r="H123" s="4" t="n"/>
      <c r="I123" s="23" t="n"/>
      <c r="J123" s="23" t="n"/>
      <c r="K123" s="4" t="n"/>
      <c r="L123" s="4" t="n"/>
      <c r="M123" s="23" t="n"/>
      <c r="N123" s="23" t="n"/>
      <c r="O123" s="19" t="n"/>
      <c r="P123" s="23" t="n"/>
      <c r="Q123" s="4" t="n"/>
      <c r="R123" s="23" t="n"/>
      <c r="S123" s="24">
        <f>IF($A123="","",IF(AND($C123="児童",OR($N123="当日連絡（急病等）",$N123="前日連絡（急病等）",$N123="前々日連絡（急病等）"),$Q123&lt;&gt;""),"対象","対象外"))</f>
        <v/>
      </c>
      <c r="T123" s="24">
        <f>IF($A123="","",IF($S123="対象",COUNTIFS($B$5:$B123,$B123,$A$5:$A123,"&gt;="&amp;EOMONTH($A123,-1)+1,$A$5:$A123,"&lt;="&amp;EOMONTH($A123,0),$S$5:$S123,"対象"),""))</f>
        <v/>
      </c>
      <c r="U123" s="24">
        <f>IF($A123="","",IF(AND($C123="児童",OR($N123="当日連絡（急病等）",$N123="前日連絡（急病等）",$N123="前々日連絡（急病等）")),"該当",""))</f>
        <v/>
      </c>
      <c r="V123" s="24">
        <f>IF($U123&lt;&gt;"該当","",COUNTIFS($B$5:$B123,$B123,$A$5:$A123,"&gt;="&amp;EOMONTH($A123,-1)+1,$A$5:$A123,"&lt;="&amp;EOMONTH($A123,0),$U$5:$U123,"該当"))</f>
        <v/>
      </c>
    </row>
    <row r="124" ht="16" customHeight="1">
      <c r="A124" s="21" t="n"/>
      <c r="B124" s="23" t="n"/>
      <c r="C124" s="23" t="n"/>
      <c r="D124" s="23" t="n"/>
      <c r="E124" s="23" t="n"/>
      <c r="F124" s="23" t="n"/>
      <c r="G124" s="23" t="n"/>
      <c r="H124" s="4" t="n"/>
      <c r="I124" s="23" t="n"/>
      <c r="J124" s="23" t="n"/>
      <c r="K124" s="4" t="n"/>
      <c r="L124" s="4" t="n"/>
      <c r="M124" s="23" t="n"/>
      <c r="N124" s="23" t="n"/>
      <c r="O124" s="19" t="n"/>
      <c r="P124" s="23" t="n"/>
      <c r="Q124" s="4" t="n"/>
      <c r="R124" s="23" t="n"/>
      <c r="S124" s="24">
        <f>IF($A124="","",IF(AND($C124="児童",OR($N124="当日連絡（急病等）",$N124="前日連絡（急病等）",$N124="前々日連絡（急病等）"),$Q124&lt;&gt;""),"対象","対象外"))</f>
        <v/>
      </c>
      <c r="T124" s="24">
        <f>IF($A124="","",IF($S124="対象",COUNTIFS($B$5:$B124,$B124,$A$5:$A124,"&gt;="&amp;EOMONTH($A124,-1)+1,$A$5:$A124,"&lt;="&amp;EOMONTH($A124,0),$S$5:$S124,"対象"),""))</f>
        <v/>
      </c>
      <c r="U124" s="24">
        <f>IF($A124="","",IF(AND($C124="児童",OR($N124="当日連絡（急病等）",$N124="前日連絡（急病等）",$N124="前々日連絡（急病等）")),"該当",""))</f>
        <v/>
      </c>
      <c r="V124" s="24">
        <f>IF($U124&lt;&gt;"該当","",COUNTIFS($B$5:$B124,$B124,$A$5:$A124,"&gt;="&amp;EOMONTH($A124,-1)+1,$A$5:$A124,"&lt;="&amp;EOMONTH($A124,0),$U$5:$U124,"該当"))</f>
        <v/>
      </c>
    </row>
    <row r="125" ht="16" customHeight="1">
      <c r="A125" s="21" t="n"/>
      <c r="B125" s="23" t="n"/>
      <c r="C125" s="23" t="n"/>
      <c r="D125" s="23" t="n"/>
      <c r="E125" s="23" t="n"/>
      <c r="F125" s="23" t="n"/>
      <c r="G125" s="23" t="n"/>
      <c r="H125" s="4" t="n"/>
      <c r="I125" s="23" t="n"/>
      <c r="J125" s="23" t="n"/>
      <c r="K125" s="4" t="n"/>
      <c r="L125" s="4" t="n"/>
      <c r="M125" s="23" t="n"/>
      <c r="N125" s="23" t="n"/>
      <c r="O125" s="19" t="n"/>
      <c r="P125" s="23" t="n"/>
      <c r="Q125" s="4" t="n"/>
      <c r="R125" s="23" t="n"/>
      <c r="S125" s="24">
        <f>IF($A125="","",IF(AND($C125="児童",OR($N125="当日連絡（急病等）",$N125="前日連絡（急病等）",$N125="前々日連絡（急病等）"),$Q125&lt;&gt;""),"対象","対象外"))</f>
        <v/>
      </c>
      <c r="T125" s="24">
        <f>IF($A125="","",IF($S125="対象",COUNTIFS($B$5:$B125,$B125,$A$5:$A125,"&gt;="&amp;EOMONTH($A125,-1)+1,$A$5:$A125,"&lt;="&amp;EOMONTH($A125,0),$S$5:$S125,"対象"),""))</f>
        <v/>
      </c>
      <c r="U125" s="24">
        <f>IF($A125="","",IF(AND($C125="児童",OR($N125="当日連絡（急病等）",$N125="前日連絡（急病等）",$N125="前々日連絡（急病等）")),"該当",""))</f>
        <v/>
      </c>
      <c r="V125" s="24">
        <f>IF($U125&lt;&gt;"該当","",COUNTIFS($B$5:$B125,$B125,$A$5:$A125,"&gt;="&amp;EOMONTH($A125,-1)+1,$A$5:$A125,"&lt;="&amp;EOMONTH($A125,0),$U$5:$U125,"該当"))</f>
        <v/>
      </c>
    </row>
    <row r="126" ht="16" customHeight="1">
      <c r="A126" s="21" t="n"/>
      <c r="B126" s="23" t="n"/>
      <c r="C126" s="23" t="n"/>
      <c r="D126" s="23" t="n"/>
      <c r="E126" s="23" t="n"/>
      <c r="F126" s="23" t="n"/>
      <c r="G126" s="23" t="n"/>
      <c r="H126" s="4" t="n"/>
      <c r="I126" s="23" t="n"/>
      <c r="J126" s="23" t="n"/>
      <c r="K126" s="4" t="n"/>
      <c r="L126" s="4" t="n"/>
      <c r="M126" s="23" t="n"/>
      <c r="N126" s="23" t="n"/>
      <c r="O126" s="19" t="n"/>
      <c r="P126" s="23" t="n"/>
      <c r="Q126" s="4" t="n"/>
      <c r="R126" s="23" t="n"/>
      <c r="S126" s="24">
        <f>IF($A126="","",IF(AND($C126="児童",OR($N126="当日連絡（急病等）",$N126="前日連絡（急病等）",$N126="前々日連絡（急病等）"),$Q126&lt;&gt;""),"対象","対象外"))</f>
        <v/>
      </c>
      <c r="T126" s="24">
        <f>IF($A126="","",IF($S126="対象",COUNTIFS($B$5:$B126,$B126,$A$5:$A126,"&gt;="&amp;EOMONTH($A126,-1)+1,$A$5:$A126,"&lt;="&amp;EOMONTH($A126,0),$S$5:$S126,"対象"),""))</f>
        <v/>
      </c>
      <c r="U126" s="24">
        <f>IF($A126="","",IF(AND($C126="児童",OR($N126="当日連絡（急病等）",$N126="前日連絡（急病等）",$N126="前々日連絡（急病等）")),"該当",""))</f>
        <v/>
      </c>
      <c r="V126" s="24">
        <f>IF($U126&lt;&gt;"該当","",COUNTIFS($B$5:$B126,$B126,$A$5:$A126,"&gt;="&amp;EOMONTH($A126,-1)+1,$A$5:$A126,"&lt;="&amp;EOMONTH($A126,0),$U$5:$U126,"該当"))</f>
        <v/>
      </c>
    </row>
    <row r="127" ht="16" customHeight="1">
      <c r="A127" s="21" t="n"/>
      <c r="B127" s="23" t="n"/>
      <c r="C127" s="23" t="n"/>
      <c r="D127" s="23" t="n"/>
      <c r="E127" s="23" t="n"/>
      <c r="F127" s="23" t="n"/>
      <c r="G127" s="23" t="n"/>
      <c r="H127" s="4" t="n"/>
      <c r="I127" s="23" t="n"/>
      <c r="J127" s="23" t="n"/>
      <c r="K127" s="4" t="n"/>
      <c r="L127" s="4" t="n"/>
      <c r="M127" s="23" t="n"/>
      <c r="N127" s="23" t="n"/>
      <c r="O127" s="19" t="n"/>
      <c r="P127" s="23" t="n"/>
      <c r="Q127" s="4" t="n"/>
      <c r="R127" s="23" t="n"/>
      <c r="S127" s="24">
        <f>IF($A127="","",IF(AND($C127="児童",OR($N127="当日連絡（急病等）",$N127="前日連絡（急病等）",$N127="前々日連絡（急病等）"),$Q127&lt;&gt;""),"対象","対象外"))</f>
        <v/>
      </c>
      <c r="T127" s="24">
        <f>IF($A127="","",IF($S127="対象",COUNTIFS($B$5:$B127,$B127,$A$5:$A127,"&gt;="&amp;EOMONTH($A127,-1)+1,$A$5:$A127,"&lt;="&amp;EOMONTH($A127,0),$S$5:$S127,"対象"),""))</f>
        <v/>
      </c>
      <c r="U127" s="24">
        <f>IF($A127="","",IF(AND($C127="児童",OR($N127="当日連絡（急病等）",$N127="前日連絡（急病等）",$N127="前々日連絡（急病等）")),"該当",""))</f>
        <v/>
      </c>
      <c r="V127" s="24">
        <f>IF($U127&lt;&gt;"該当","",COUNTIFS($B$5:$B127,$B127,$A$5:$A127,"&gt;="&amp;EOMONTH($A127,-1)+1,$A$5:$A127,"&lt;="&amp;EOMONTH($A127,0),$U$5:$U127,"該当"))</f>
        <v/>
      </c>
    </row>
    <row r="128" ht="16" customHeight="1">
      <c r="A128" s="21" t="n"/>
      <c r="B128" s="23" t="n"/>
      <c r="C128" s="23" t="n"/>
      <c r="D128" s="23" t="n"/>
      <c r="E128" s="23" t="n"/>
      <c r="F128" s="23" t="n"/>
      <c r="G128" s="23" t="n"/>
      <c r="H128" s="4" t="n"/>
      <c r="I128" s="23" t="n"/>
      <c r="J128" s="23" t="n"/>
      <c r="K128" s="4" t="n"/>
      <c r="L128" s="4" t="n"/>
      <c r="M128" s="23" t="n"/>
      <c r="N128" s="23" t="n"/>
      <c r="O128" s="19" t="n"/>
      <c r="P128" s="23" t="n"/>
      <c r="Q128" s="4" t="n"/>
      <c r="R128" s="23" t="n"/>
      <c r="S128" s="24">
        <f>IF($A128="","",IF(AND($C128="児童",OR($N128="当日連絡（急病等）",$N128="前日連絡（急病等）",$N128="前々日連絡（急病等）"),$Q128&lt;&gt;""),"対象","対象外"))</f>
        <v/>
      </c>
      <c r="T128" s="24">
        <f>IF($A128="","",IF($S128="対象",COUNTIFS($B$5:$B128,$B128,$A$5:$A128,"&gt;="&amp;EOMONTH($A128,-1)+1,$A$5:$A128,"&lt;="&amp;EOMONTH($A128,0),$S$5:$S128,"対象"),""))</f>
        <v/>
      </c>
      <c r="U128" s="24">
        <f>IF($A128="","",IF(AND($C128="児童",OR($N128="当日連絡（急病等）",$N128="前日連絡（急病等）",$N128="前々日連絡（急病等）")),"該当",""))</f>
        <v/>
      </c>
      <c r="V128" s="24">
        <f>IF($U128&lt;&gt;"該当","",COUNTIFS($B$5:$B128,$B128,$A$5:$A128,"&gt;="&amp;EOMONTH($A128,-1)+1,$A$5:$A128,"&lt;="&amp;EOMONTH($A128,0),$U$5:$U128,"該当"))</f>
        <v/>
      </c>
    </row>
    <row r="129" ht="16" customHeight="1">
      <c r="A129" s="21" t="n"/>
      <c r="B129" s="23" t="n"/>
      <c r="C129" s="23" t="n"/>
      <c r="D129" s="23" t="n"/>
      <c r="E129" s="23" t="n"/>
      <c r="F129" s="23" t="n"/>
      <c r="G129" s="23" t="n"/>
      <c r="H129" s="4" t="n"/>
      <c r="I129" s="23" t="n"/>
      <c r="J129" s="23" t="n"/>
      <c r="K129" s="4" t="n"/>
      <c r="L129" s="4" t="n"/>
      <c r="M129" s="23" t="n"/>
      <c r="N129" s="23" t="n"/>
      <c r="O129" s="19" t="n"/>
      <c r="P129" s="23" t="n"/>
      <c r="Q129" s="4" t="n"/>
      <c r="R129" s="23" t="n"/>
      <c r="S129" s="24">
        <f>IF($A129="","",IF(AND($C129="児童",OR($N129="当日連絡（急病等）",$N129="前日連絡（急病等）",$N129="前々日連絡（急病等）"),$Q129&lt;&gt;""),"対象","対象外"))</f>
        <v/>
      </c>
      <c r="T129" s="24">
        <f>IF($A129="","",IF($S129="対象",COUNTIFS($B$5:$B129,$B129,$A$5:$A129,"&gt;="&amp;EOMONTH($A129,-1)+1,$A$5:$A129,"&lt;="&amp;EOMONTH($A129,0),$S$5:$S129,"対象"),""))</f>
        <v/>
      </c>
      <c r="U129" s="24">
        <f>IF($A129="","",IF(AND($C129="児童",OR($N129="当日連絡（急病等）",$N129="前日連絡（急病等）",$N129="前々日連絡（急病等）")),"該当",""))</f>
        <v/>
      </c>
      <c r="V129" s="24">
        <f>IF($U129&lt;&gt;"該当","",COUNTIFS($B$5:$B129,$B129,$A$5:$A129,"&gt;="&amp;EOMONTH($A129,-1)+1,$A$5:$A129,"&lt;="&amp;EOMONTH($A129,0),$U$5:$U129,"該当"))</f>
        <v/>
      </c>
    </row>
    <row r="130" ht="16" customHeight="1">
      <c r="A130" s="21" t="n"/>
      <c r="B130" s="23" t="n"/>
      <c r="C130" s="23" t="n"/>
      <c r="D130" s="23" t="n"/>
      <c r="E130" s="23" t="n"/>
      <c r="F130" s="23" t="n"/>
      <c r="G130" s="23" t="n"/>
      <c r="H130" s="4" t="n"/>
      <c r="I130" s="23" t="n"/>
      <c r="J130" s="23" t="n"/>
      <c r="K130" s="4" t="n"/>
      <c r="L130" s="4" t="n"/>
      <c r="M130" s="23" t="n"/>
      <c r="N130" s="23" t="n"/>
      <c r="O130" s="19" t="n"/>
      <c r="P130" s="23" t="n"/>
      <c r="Q130" s="4" t="n"/>
      <c r="R130" s="23" t="n"/>
      <c r="S130" s="24">
        <f>IF($A130="","",IF(AND($C130="児童",OR($N130="当日連絡（急病等）",$N130="前日連絡（急病等）",$N130="前々日連絡（急病等）"),$Q130&lt;&gt;""),"対象","対象外"))</f>
        <v/>
      </c>
      <c r="T130" s="24">
        <f>IF($A130="","",IF($S130="対象",COUNTIFS($B$5:$B130,$B130,$A$5:$A130,"&gt;="&amp;EOMONTH($A130,-1)+1,$A$5:$A130,"&lt;="&amp;EOMONTH($A130,0),$S$5:$S130,"対象"),""))</f>
        <v/>
      </c>
      <c r="U130" s="24">
        <f>IF($A130="","",IF(AND($C130="児童",OR($N130="当日連絡（急病等）",$N130="前日連絡（急病等）",$N130="前々日連絡（急病等）")),"該当",""))</f>
        <v/>
      </c>
      <c r="V130" s="24">
        <f>IF($U130&lt;&gt;"該当","",COUNTIFS($B$5:$B130,$B130,$A$5:$A130,"&gt;="&amp;EOMONTH($A130,-1)+1,$A$5:$A130,"&lt;="&amp;EOMONTH($A130,0),$U$5:$U130,"該当"))</f>
        <v/>
      </c>
    </row>
    <row r="131" ht="16" customHeight="1">
      <c r="A131" s="21" t="n"/>
      <c r="B131" s="23" t="n"/>
      <c r="C131" s="23" t="n"/>
      <c r="D131" s="23" t="n"/>
      <c r="E131" s="23" t="n"/>
      <c r="F131" s="23" t="n"/>
      <c r="G131" s="23" t="n"/>
      <c r="H131" s="4" t="n"/>
      <c r="I131" s="23" t="n"/>
      <c r="J131" s="23" t="n"/>
      <c r="K131" s="4" t="n"/>
      <c r="L131" s="4" t="n"/>
      <c r="M131" s="23" t="n"/>
      <c r="N131" s="23" t="n"/>
      <c r="O131" s="19" t="n"/>
      <c r="P131" s="23" t="n"/>
      <c r="Q131" s="4" t="n"/>
      <c r="R131" s="23" t="n"/>
      <c r="S131" s="24">
        <f>IF($A131="","",IF(AND($C131="児童",OR($N131="当日連絡（急病等）",$N131="前日連絡（急病等）",$N131="前々日連絡（急病等）"),$Q131&lt;&gt;""),"対象","対象外"))</f>
        <v/>
      </c>
      <c r="T131" s="24">
        <f>IF($A131="","",IF($S131="対象",COUNTIFS($B$5:$B131,$B131,$A$5:$A131,"&gt;="&amp;EOMONTH($A131,-1)+1,$A$5:$A131,"&lt;="&amp;EOMONTH($A131,0),$S$5:$S131,"対象"),""))</f>
        <v/>
      </c>
      <c r="U131" s="24">
        <f>IF($A131="","",IF(AND($C131="児童",OR($N131="当日連絡（急病等）",$N131="前日連絡（急病等）",$N131="前々日連絡（急病等）")),"該当",""))</f>
        <v/>
      </c>
      <c r="V131" s="24">
        <f>IF($U131&lt;&gt;"該当","",COUNTIFS($B$5:$B131,$B131,$A$5:$A131,"&gt;="&amp;EOMONTH($A131,-1)+1,$A$5:$A131,"&lt;="&amp;EOMONTH($A131,0),$U$5:$U131,"該当"))</f>
        <v/>
      </c>
    </row>
    <row r="132" ht="16" customHeight="1">
      <c r="A132" s="21" t="n"/>
      <c r="B132" s="23" t="n"/>
      <c r="C132" s="23" t="n"/>
      <c r="D132" s="23" t="n"/>
      <c r="E132" s="23" t="n"/>
      <c r="F132" s="23" t="n"/>
      <c r="G132" s="23" t="n"/>
      <c r="H132" s="4" t="n"/>
      <c r="I132" s="23" t="n"/>
      <c r="J132" s="23" t="n"/>
      <c r="K132" s="4" t="n"/>
      <c r="L132" s="4" t="n"/>
      <c r="M132" s="23" t="n"/>
      <c r="N132" s="23" t="n"/>
      <c r="O132" s="19" t="n"/>
      <c r="P132" s="23" t="n"/>
      <c r="Q132" s="4" t="n"/>
      <c r="R132" s="23" t="n"/>
      <c r="S132" s="24">
        <f>IF($A132="","",IF(AND($C132="児童",OR($N132="当日連絡（急病等）",$N132="前日連絡（急病等）",$N132="前々日連絡（急病等）"),$Q132&lt;&gt;""),"対象","対象外"))</f>
        <v/>
      </c>
      <c r="T132" s="24">
        <f>IF($A132="","",IF($S132="対象",COUNTIFS($B$5:$B132,$B132,$A$5:$A132,"&gt;="&amp;EOMONTH($A132,-1)+1,$A$5:$A132,"&lt;="&amp;EOMONTH($A132,0),$S$5:$S132,"対象"),""))</f>
        <v/>
      </c>
      <c r="U132" s="24">
        <f>IF($A132="","",IF(AND($C132="児童",OR($N132="当日連絡（急病等）",$N132="前日連絡（急病等）",$N132="前々日連絡（急病等）")),"該当",""))</f>
        <v/>
      </c>
      <c r="V132" s="24">
        <f>IF($U132&lt;&gt;"該当","",COUNTIFS($B$5:$B132,$B132,$A$5:$A132,"&gt;="&amp;EOMONTH($A132,-1)+1,$A$5:$A132,"&lt;="&amp;EOMONTH($A132,0),$U$5:$U132,"該当"))</f>
        <v/>
      </c>
    </row>
    <row r="133" ht="16" customHeight="1">
      <c r="A133" s="21" t="n"/>
      <c r="B133" s="23" t="n"/>
      <c r="C133" s="23" t="n"/>
      <c r="D133" s="23" t="n"/>
      <c r="E133" s="23" t="n"/>
      <c r="F133" s="23" t="n"/>
      <c r="G133" s="23" t="n"/>
      <c r="H133" s="4" t="n"/>
      <c r="I133" s="23" t="n"/>
      <c r="J133" s="23" t="n"/>
      <c r="K133" s="4" t="n"/>
      <c r="L133" s="4" t="n"/>
      <c r="M133" s="23" t="n"/>
      <c r="N133" s="23" t="n"/>
      <c r="O133" s="19" t="n"/>
      <c r="P133" s="23" t="n"/>
      <c r="Q133" s="4" t="n"/>
      <c r="R133" s="23" t="n"/>
      <c r="S133" s="24">
        <f>IF($A133="","",IF(AND($C133="児童",OR($N133="当日連絡（急病等）",$N133="前日連絡（急病等）",$N133="前々日連絡（急病等）"),$Q133&lt;&gt;""),"対象","対象外"))</f>
        <v/>
      </c>
      <c r="T133" s="24">
        <f>IF($A133="","",IF($S133="対象",COUNTIFS($B$5:$B133,$B133,$A$5:$A133,"&gt;="&amp;EOMONTH($A133,-1)+1,$A$5:$A133,"&lt;="&amp;EOMONTH($A133,0),$S$5:$S133,"対象"),""))</f>
        <v/>
      </c>
      <c r="U133" s="24">
        <f>IF($A133="","",IF(AND($C133="児童",OR($N133="当日連絡（急病等）",$N133="前日連絡（急病等）",$N133="前々日連絡（急病等）")),"該当",""))</f>
        <v/>
      </c>
      <c r="V133" s="24">
        <f>IF($U133&lt;&gt;"該当","",COUNTIFS($B$5:$B133,$B133,$A$5:$A133,"&gt;="&amp;EOMONTH($A133,-1)+1,$A$5:$A133,"&lt;="&amp;EOMONTH($A133,0),$U$5:$U133,"該当"))</f>
        <v/>
      </c>
    </row>
    <row r="134" ht="16" customHeight="1">
      <c r="A134" s="21" t="n"/>
      <c r="B134" s="23" t="n"/>
      <c r="C134" s="23" t="n"/>
      <c r="D134" s="23" t="n"/>
      <c r="E134" s="23" t="n"/>
      <c r="F134" s="23" t="n"/>
      <c r="G134" s="23" t="n"/>
      <c r="H134" s="4" t="n"/>
      <c r="I134" s="23" t="n"/>
      <c r="J134" s="23" t="n"/>
      <c r="K134" s="4" t="n"/>
      <c r="L134" s="4" t="n"/>
      <c r="M134" s="23" t="n"/>
      <c r="N134" s="23" t="n"/>
      <c r="O134" s="19" t="n"/>
      <c r="P134" s="23" t="n"/>
      <c r="Q134" s="4" t="n"/>
      <c r="R134" s="23" t="n"/>
      <c r="S134" s="24">
        <f>IF($A134="","",IF(AND($C134="児童",OR($N134="当日連絡（急病等）",$N134="前日連絡（急病等）",$N134="前々日連絡（急病等）"),$Q134&lt;&gt;""),"対象","対象外"))</f>
        <v/>
      </c>
      <c r="T134" s="24">
        <f>IF($A134="","",IF($S134="対象",COUNTIFS($B$5:$B134,$B134,$A$5:$A134,"&gt;="&amp;EOMONTH($A134,-1)+1,$A$5:$A134,"&lt;="&amp;EOMONTH($A134,0),$S$5:$S134,"対象"),""))</f>
        <v/>
      </c>
      <c r="U134" s="24">
        <f>IF($A134="","",IF(AND($C134="児童",OR($N134="当日連絡（急病等）",$N134="前日連絡（急病等）",$N134="前々日連絡（急病等）")),"該当",""))</f>
        <v/>
      </c>
      <c r="V134" s="24">
        <f>IF($U134&lt;&gt;"該当","",COUNTIFS($B$5:$B134,$B134,$A$5:$A134,"&gt;="&amp;EOMONTH($A134,-1)+1,$A$5:$A134,"&lt;="&amp;EOMONTH($A134,0),$U$5:$U134,"該当"))</f>
        <v/>
      </c>
    </row>
    <row r="135" ht="16" customHeight="1">
      <c r="A135" s="21" t="n"/>
      <c r="B135" s="23" t="n"/>
      <c r="C135" s="23" t="n"/>
      <c r="D135" s="23" t="n"/>
      <c r="E135" s="23" t="n"/>
      <c r="F135" s="23" t="n"/>
      <c r="G135" s="23" t="n"/>
      <c r="H135" s="4" t="n"/>
      <c r="I135" s="23" t="n"/>
      <c r="J135" s="23" t="n"/>
      <c r="K135" s="4" t="n"/>
      <c r="L135" s="4" t="n"/>
      <c r="M135" s="23" t="n"/>
      <c r="N135" s="23" t="n"/>
      <c r="O135" s="19" t="n"/>
      <c r="P135" s="23" t="n"/>
      <c r="Q135" s="4" t="n"/>
      <c r="R135" s="23" t="n"/>
      <c r="S135" s="24">
        <f>IF($A135="","",IF(AND($C135="児童",OR($N135="当日連絡（急病等）",$N135="前日連絡（急病等）",$N135="前々日連絡（急病等）"),$Q135&lt;&gt;""),"対象","対象外"))</f>
        <v/>
      </c>
      <c r="T135" s="24">
        <f>IF($A135="","",IF($S135="対象",COUNTIFS($B$5:$B135,$B135,$A$5:$A135,"&gt;="&amp;EOMONTH($A135,-1)+1,$A$5:$A135,"&lt;="&amp;EOMONTH($A135,0),$S$5:$S135,"対象"),""))</f>
        <v/>
      </c>
      <c r="U135" s="24">
        <f>IF($A135="","",IF(AND($C135="児童",OR($N135="当日連絡（急病等）",$N135="前日連絡（急病等）",$N135="前々日連絡（急病等）")),"該当",""))</f>
        <v/>
      </c>
      <c r="V135" s="24">
        <f>IF($U135&lt;&gt;"該当","",COUNTIFS($B$5:$B135,$B135,$A$5:$A135,"&gt;="&amp;EOMONTH($A135,-1)+1,$A$5:$A135,"&lt;="&amp;EOMONTH($A135,0),$U$5:$U135,"該当"))</f>
        <v/>
      </c>
    </row>
    <row r="136" ht="16" customHeight="1">
      <c r="A136" s="21" t="n"/>
      <c r="B136" s="23" t="n"/>
      <c r="C136" s="23" t="n"/>
      <c r="D136" s="23" t="n"/>
      <c r="E136" s="23" t="n"/>
      <c r="F136" s="23" t="n"/>
      <c r="G136" s="23" t="n"/>
      <c r="H136" s="4" t="n"/>
      <c r="I136" s="23" t="n"/>
      <c r="J136" s="23" t="n"/>
      <c r="K136" s="4" t="n"/>
      <c r="L136" s="4" t="n"/>
      <c r="M136" s="23" t="n"/>
      <c r="N136" s="23" t="n"/>
      <c r="O136" s="19" t="n"/>
      <c r="P136" s="23" t="n"/>
      <c r="Q136" s="4" t="n"/>
      <c r="R136" s="23" t="n"/>
      <c r="S136" s="24">
        <f>IF($A136="","",IF(AND($C136="児童",OR($N136="当日連絡（急病等）",$N136="前日連絡（急病等）",$N136="前々日連絡（急病等）"),$Q136&lt;&gt;""),"対象","対象外"))</f>
        <v/>
      </c>
      <c r="T136" s="24">
        <f>IF($A136="","",IF($S136="対象",COUNTIFS($B$5:$B136,$B136,$A$5:$A136,"&gt;="&amp;EOMONTH($A136,-1)+1,$A$5:$A136,"&lt;="&amp;EOMONTH($A136,0),$S$5:$S136,"対象"),""))</f>
        <v/>
      </c>
      <c r="U136" s="24">
        <f>IF($A136="","",IF(AND($C136="児童",OR($N136="当日連絡（急病等）",$N136="前日連絡（急病等）",$N136="前々日連絡（急病等）")),"該当",""))</f>
        <v/>
      </c>
      <c r="V136" s="24">
        <f>IF($U136&lt;&gt;"該当","",COUNTIFS($B$5:$B136,$B136,$A$5:$A136,"&gt;="&amp;EOMONTH($A136,-1)+1,$A$5:$A136,"&lt;="&amp;EOMONTH($A136,0),$U$5:$U136,"該当"))</f>
        <v/>
      </c>
    </row>
    <row r="137" ht="16" customHeight="1">
      <c r="A137" s="21" t="n"/>
      <c r="B137" s="23" t="n"/>
      <c r="C137" s="23" t="n"/>
      <c r="D137" s="23" t="n"/>
      <c r="E137" s="23" t="n"/>
      <c r="F137" s="23" t="n"/>
      <c r="G137" s="23" t="n"/>
      <c r="H137" s="4" t="n"/>
      <c r="I137" s="23" t="n"/>
      <c r="J137" s="23" t="n"/>
      <c r="K137" s="4" t="n"/>
      <c r="L137" s="4" t="n"/>
      <c r="M137" s="23" t="n"/>
      <c r="N137" s="23" t="n"/>
      <c r="O137" s="19" t="n"/>
      <c r="P137" s="23" t="n"/>
      <c r="Q137" s="4" t="n"/>
      <c r="R137" s="23" t="n"/>
      <c r="S137" s="24">
        <f>IF($A137="","",IF(AND($C137="児童",OR($N137="当日連絡（急病等）",$N137="前日連絡（急病等）",$N137="前々日連絡（急病等）"),$Q137&lt;&gt;""),"対象","対象外"))</f>
        <v/>
      </c>
      <c r="T137" s="24">
        <f>IF($A137="","",IF($S137="対象",COUNTIFS($B$5:$B137,$B137,$A$5:$A137,"&gt;="&amp;EOMONTH($A137,-1)+1,$A$5:$A137,"&lt;="&amp;EOMONTH($A137,0),$S$5:$S137,"対象"),""))</f>
        <v/>
      </c>
      <c r="U137" s="24">
        <f>IF($A137="","",IF(AND($C137="児童",OR($N137="当日連絡（急病等）",$N137="前日連絡（急病等）",$N137="前々日連絡（急病等）")),"該当",""))</f>
        <v/>
      </c>
      <c r="V137" s="24">
        <f>IF($U137&lt;&gt;"該当","",COUNTIFS($B$5:$B137,$B137,$A$5:$A137,"&gt;="&amp;EOMONTH($A137,-1)+1,$A$5:$A137,"&lt;="&amp;EOMONTH($A137,0),$U$5:$U137,"該当"))</f>
        <v/>
      </c>
    </row>
    <row r="138" ht="16" customHeight="1">
      <c r="A138" s="21" t="n"/>
      <c r="B138" s="23" t="n"/>
      <c r="C138" s="23" t="n"/>
      <c r="D138" s="23" t="n"/>
      <c r="E138" s="23" t="n"/>
      <c r="F138" s="23" t="n"/>
      <c r="G138" s="23" t="n"/>
      <c r="H138" s="4" t="n"/>
      <c r="I138" s="23" t="n"/>
      <c r="J138" s="23" t="n"/>
      <c r="K138" s="4" t="n"/>
      <c r="L138" s="4" t="n"/>
      <c r="M138" s="23" t="n"/>
      <c r="N138" s="23" t="n"/>
      <c r="O138" s="19" t="n"/>
      <c r="P138" s="23" t="n"/>
      <c r="Q138" s="4" t="n"/>
      <c r="R138" s="23" t="n"/>
      <c r="S138" s="24">
        <f>IF($A138="","",IF(AND($C138="児童",OR($N138="当日連絡（急病等）",$N138="前日連絡（急病等）",$N138="前々日連絡（急病等）"),$Q138&lt;&gt;""),"対象","対象外"))</f>
        <v/>
      </c>
      <c r="T138" s="24">
        <f>IF($A138="","",IF($S138="対象",COUNTIFS($B$5:$B138,$B138,$A$5:$A138,"&gt;="&amp;EOMONTH($A138,-1)+1,$A$5:$A138,"&lt;="&amp;EOMONTH($A138,0),$S$5:$S138,"対象"),""))</f>
        <v/>
      </c>
      <c r="U138" s="24">
        <f>IF($A138="","",IF(AND($C138="児童",OR($N138="当日連絡（急病等）",$N138="前日連絡（急病等）",$N138="前々日連絡（急病等）")),"該当",""))</f>
        <v/>
      </c>
      <c r="V138" s="24">
        <f>IF($U138&lt;&gt;"該当","",COUNTIFS($B$5:$B138,$B138,$A$5:$A138,"&gt;="&amp;EOMONTH($A138,-1)+1,$A$5:$A138,"&lt;="&amp;EOMONTH($A138,0),$U$5:$U138,"該当"))</f>
        <v/>
      </c>
    </row>
    <row r="139" ht="16" customHeight="1">
      <c r="A139" s="21" t="n"/>
      <c r="B139" s="23" t="n"/>
      <c r="C139" s="23" t="n"/>
      <c r="D139" s="23" t="n"/>
      <c r="E139" s="23" t="n"/>
      <c r="F139" s="23" t="n"/>
      <c r="G139" s="23" t="n"/>
      <c r="H139" s="4" t="n"/>
      <c r="I139" s="23" t="n"/>
      <c r="J139" s="23" t="n"/>
      <c r="K139" s="4" t="n"/>
      <c r="L139" s="4" t="n"/>
      <c r="M139" s="23" t="n"/>
      <c r="N139" s="23" t="n"/>
      <c r="O139" s="19" t="n"/>
      <c r="P139" s="23" t="n"/>
      <c r="Q139" s="4" t="n"/>
      <c r="R139" s="23" t="n"/>
      <c r="S139" s="24">
        <f>IF($A139="","",IF(AND($C139="児童",OR($N139="当日連絡（急病等）",$N139="前日連絡（急病等）",$N139="前々日連絡（急病等）"),$Q139&lt;&gt;""),"対象","対象外"))</f>
        <v/>
      </c>
      <c r="T139" s="24">
        <f>IF($A139="","",IF($S139="対象",COUNTIFS($B$5:$B139,$B139,$A$5:$A139,"&gt;="&amp;EOMONTH($A139,-1)+1,$A$5:$A139,"&lt;="&amp;EOMONTH($A139,0),$S$5:$S139,"対象"),""))</f>
        <v/>
      </c>
      <c r="U139" s="24">
        <f>IF($A139="","",IF(AND($C139="児童",OR($N139="当日連絡（急病等）",$N139="前日連絡（急病等）",$N139="前々日連絡（急病等）")),"該当",""))</f>
        <v/>
      </c>
      <c r="V139" s="24">
        <f>IF($U139&lt;&gt;"該当","",COUNTIFS($B$5:$B139,$B139,$A$5:$A139,"&gt;="&amp;EOMONTH($A139,-1)+1,$A$5:$A139,"&lt;="&amp;EOMONTH($A139,0),$U$5:$U139,"該当"))</f>
        <v/>
      </c>
    </row>
    <row r="140" ht="16" customHeight="1">
      <c r="A140" s="21" t="n"/>
      <c r="B140" s="23" t="n"/>
      <c r="C140" s="23" t="n"/>
      <c r="D140" s="23" t="n"/>
      <c r="E140" s="23" t="n"/>
      <c r="F140" s="23" t="n"/>
      <c r="G140" s="23" t="n"/>
      <c r="H140" s="4" t="n"/>
      <c r="I140" s="23" t="n"/>
      <c r="J140" s="23" t="n"/>
      <c r="K140" s="4" t="n"/>
      <c r="L140" s="4" t="n"/>
      <c r="M140" s="23" t="n"/>
      <c r="N140" s="23" t="n"/>
      <c r="O140" s="19" t="n"/>
      <c r="P140" s="23" t="n"/>
      <c r="Q140" s="4" t="n"/>
      <c r="R140" s="23" t="n"/>
      <c r="S140" s="24">
        <f>IF($A140="","",IF(AND($C140="児童",OR($N140="当日連絡（急病等）",$N140="前日連絡（急病等）",$N140="前々日連絡（急病等）"),$Q140&lt;&gt;""),"対象","対象外"))</f>
        <v/>
      </c>
      <c r="T140" s="24">
        <f>IF($A140="","",IF($S140="対象",COUNTIFS($B$5:$B140,$B140,$A$5:$A140,"&gt;="&amp;EOMONTH($A140,-1)+1,$A$5:$A140,"&lt;="&amp;EOMONTH($A140,0),$S$5:$S140,"対象"),""))</f>
        <v/>
      </c>
      <c r="U140" s="24">
        <f>IF($A140="","",IF(AND($C140="児童",OR($N140="当日連絡（急病等）",$N140="前日連絡（急病等）",$N140="前々日連絡（急病等）")),"該当",""))</f>
        <v/>
      </c>
      <c r="V140" s="24">
        <f>IF($U140&lt;&gt;"該当","",COUNTIFS($B$5:$B140,$B140,$A$5:$A140,"&gt;="&amp;EOMONTH($A140,-1)+1,$A$5:$A140,"&lt;="&amp;EOMONTH($A140,0),$U$5:$U140,"該当"))</f>
        <v/>
      </c>
    </row>
    <row r="141" ht="16" customHeight="1">
      <c r="A141" s="21" t="n"/>
      <c r="B141" s="23" t="n"/>
      <c r="C141" s="23" t="n"/>
      <c r="D141" s="23" t="n"/>
      <c r="E141" s="23" t="n"/>
      <c r="F141" s="23" t="n"/>
      <c r="G141" s="23" t="n"/>
      <c r="H141" s="4" t="n"/>
      <c r="I141" s="23" t="n"/>
      <c r="J141" s="23" t="n"/>
      <c r="K141" s="4" t="n"/>
      <c r="L141" s="4" t="n"/>
      <c r="M141" s="23" t="n"/>
      <c r="N141" s="23" t="n"/>
      <c r="O141" s="19" t="n"/>
      <c r="P141" s="23" t="n"/>
      <c r="Q141" s="4" t="n"/>
      <c r="R141" s="23" t="n"/>
      <c r="S141" s="24">
        <f>IF($A141="","",IF(AND($C141="児童",OR($N141="当日連絡（急病等）",$N141="前日連絡（急病等）",$N141="前々日連絡（急病等）"),$Q141&lt;&gt;""),"対象","対象外"))</f>
        <v/>
      </c>
      <c r="T141" s="24">
        <f>IF($A141="","",IF($S141="対象",COUNTIFS($B$5:$B141,$B141,$A$5:$A141,"&gt;="&amp;EOMONTH($A141,-1)+1,$A$5:$A141,"&lt;="&amp;EOMONTH($A141,0),$S$5:$S141,"対象"),""))</f>
        <v/>
      </c>
      <c r="U141" s="24">
        <f>IF($A141="","",IF(AND($C141="児童",OR($N141="当日連絡（急病等）",$N141="前日連絡（急病等）",$N141="前々日連絡（急病等）")),"該当",""))</f>
        <v/>
      </c>
      <c r="V141" s="24">
        <f>IF($U141&lt;&gt;"該当","",COUNTIFS($B$5:$B141,$B141,$A$5:$A141,"&gt;="&amp;EOMONTH($A141,-1)+1,$A$5:$A141,"&lt;="&amp;EOMONTH($A141,0),$U$5:$U141,"該当"))</f>
        <v/>
      </c>
    </row>
    <row r="142" ht="16" customHeight="1">
      <c r="A142" s="21" t="n"/>
      <c r="B142" s="23" t="n"/>
      <c r="C142" s="23" t="n"/>
      <c r="D142" s="23" t="n"/>
      <c r="E142" s="23" t="n"/>
      <c r="F142" s="23" t="n"/>
      <c r="G142" s="23" t="n"/>
      <c r="H142" s="4" t="n"/>
      <c r="I142" s="23" t="n"/>
      <c r="J142" s="23" t="n"/>
      <c r="K142" s="4" t="n"/>
      <c r="L142" s="4" t="n"/>
      <c r="M142" s="23" t="n"/>
      <c r="N142" s="23" t="n"/>
      <c r="O142" s="19" t="n"/>
      <c r="P142" s="23" t="n"/>
      <c r="Q142" s="4" t="n"/>
      <c r="R142" s="23" t="n"/>
      <c r="S142" s="24">
        <f>IF($A142="","",IF(AND($C142="児童",OR($N142="当日連絡（急病等）",$N142="前日連絡（急病等）",$N142="前々日連絡（急病等）"),$Q142&lt;&gt;""),"対象","対象外"))</f>
        <v/>
      </c>
      <c r="T142" s="24">
        <f>IF($A142="","",IF($S142="対象",COUNTIFS($B$5:$B142,$B142,$A$5:$A142,"&gt;="&amp;EOMONTH($A142,-1)+1,$A$5:$A142,"&lt;="&amp;EOMONTH($A142,0),$S$5:$S142,"対象"),""))</f>
        <v/>
      </c>
      <c r="U142" s="24">
        <f>IF($A142="","",IF(AND($C142="児童",OR($N142="当日連絡（急病等）",$N142="前日連絡（急病等）",$N142="前々日連絡（急病等）")),"該当",""))</f>
        <v/>
      </c>
      <c r="V142" s="24">
        <f>IF($U142&lt;&gt;"該当","",COUNTIFS($B$5:$B142,$B142,$A$5:$A142,"&gt;="&amp;EOMONTH($A142,-1)+1,$A$5:$A142,"&lt;="&amp;EOMONTH($A142,0),$U$5:$U142,"該当"))</f>
        <v/>
      </c>
    </row>
    <row r="143" ht="16" customHeight="1">
      <c r="A143" s="21" t="n"/>
      <c r="B143" s="23" t="n"/>
      <c r="C143" s="23" t="n"/>
      <c r="D143" s="23" t="n"/>
      <c r="E143" s="23" t="n"/>
      <c r="F143" s="23" t="n"/>
      <c r="G143" s="23" t="n"/>
      <c r="H143" s="4" t="n"/>
      <c r="I143" s="23" t="n"/>
      <c r="J143" s="23" t="n"/>
      <c r="K143" s="4" t="n"/>
      <c r="L143" s="4" t="n"/>
      <c r="M143" s="23" t="n"/>
      <c r="N143" s="23" t="n"/>
      <c r="O143" s="19" t="n"/>
      <c r="P143" s="23" t="n"/>
      <c r="Q143" s="4" t="n"/>
      <c r="R143" s="23" t="n"/>
      <c r="S143" s="24">
        <f>IF($A143="","",IF(AND($C143="児童",OR($N143="当日連絡（急病等）",$N143="前日連絡（急病等）",$N143="前々日連絡（急病等）"),$Q143&lt;&gt;""),"対象","対象外"))</f>
        <v/>
      </c>
      <c r="T143" s="24">
        <f>IF($A143="","",IF($S143="対象",COUNTIFS($B$5:$B143,$B143,$A$5:$A143,"&gt;="&amp;EOMONTH($A143,-1)+1,$A$5:$A143,"&lt;="&amp;EOMONTH($A143,0),$S$5:$S143,"対象"),""))</f>
        <v/>
      </c>
      <c r="U143" s="24">
        <f>IF($A143="","",IF(AND($C143="児童",OR($N143="当日連絡（急病等）",$N143="前日連絡（急病等）",$N143="前々日連絡（急病等）")),"該当",""))</f>
        <v/>
      </c>
      <c r="V143" s="24">
        <f>IF($U143&lt;&gt;"該当","",COUNTIFS($B$5:$B143,$B143,$A$5:$A143,"&gt;="&amp;EOMONTH($A143,-1)+1,$A$5:$A143,"&lt;="&amp;EOMONTH($A143,0),$U$5:$U143,"該当"))</f>
        <v/>
      </c>
    </row>
    <row r="144" ht="16" customHeight="1">
      <c r="A144" s="21" t="n"/>
      <c r="B144" s="23" t="n"/>
      <c r="C144" s="23" t="n"/>
      <c r="D144" s="23" t="n"/>
      <c r="E144" s="23" t="n"/>
      <c r="F144" s="23" t="n"/>
      <c r="G144" s="23" t="n"/>
      <c r="H144" s="4" t="n"/>
      <c r="I144" s="23" t="n"/>
      <c r="J144" s="23" t="n"/>
      <c r="K144" s="4" t="n"/>
      <c r="L144" s="4" t="n"/>
      <c r="M144" s="23" t="n"/>
      <c r="N144" s="23" t="n"/>
      <c r="O144" s="19" t="n"/>
      <c r="P144" s="23" t="n"/>
      <c r="Q144" s="4" t="n"/>
      <c r="R144" s="23" t="n"/>
      <c r="S144" s="24">
        <f>IF($A144="","",IF(AND($C144="児童",OR($N144="当日連絡（急病等）",$N144="前日連絡（急病等）",$N144="前々日連絡（急病等）"),$Q144&lt;&gt;""),"対象","対象外"))</f>
        <v/>
      </c>
      <c r="T144" s="24">
        <f>IF($A144="","",IF($S144="対象",COUNTIFS($B$5:$B144,$B144,$A$5:$A144,"&gt;="&amp;EOMONTH($A144,-1)+1,$A$5:$A144,"&lt;="&amp;EOMONTH($A144,0),$S$5:$S144,"対象"),""))</f>
        <v/>
      </c>
      <c r="U144" s="24">
        <f>IF($A144="","",IF(AND($C144="児童",OR($N144="当日連絡（急病等）",$N144="前日連絡（急病等）",$N144="前々日連絡（急病等）")),"該当",""))</f>
        <v/>
      </c>
      <c r="V144" s="24">
        <f>IF($U144&lt;&gt;"該当","",COUNTIFS($B$5:$B144,$B144,$A$5:$A144,"&gt;="&amp;EOMONTH($A144,-1)+1,$A$5:$A144,"&lt;="&amp;EOMONTH($A144,0),$U$5:$U144,"該当"))</f>
        <v/>
      </c>
    </row>
    <row r="145" ht="16" customHeight="1">
      <c r="A145" s="21" t="n"/>
      <c r="B145" s="23" t="n"/>
      <c r="C145" s="23" t="n"/>
      <c r="D145" s="23" t="n"/>
      <c r="E145" s="23" t="n"/>
      <c r="F145" s="23" t="n"/>
      <c r="G145" s="23" t="n"/>
      <c r="H145" s="4" t="n"/>
      <c r="I145" s="23" t="n"/>
      <c r="J145" s="23" t="n"/>
      <c r="K145" s="4" t="n"/>
      <c r="L145" s="4" t="n"/>
      <c r="M145" s="23" t="n"/>
      <c r="N145" s="23" t="n"/>
      <c r="O145" s="19" t="n"/>
      <c r="P145" s="23" t="n"/>
      <c r="Q145" s="4" t="n"/>
      <c r="R145" s="23" t="n"/>
      <c r="S145" s="24">
        <f>IF($A145="","",IF(AND($C145="児童",OR($N145="当日連絡（急病等）",$N145="前日連絡（急病等）",$N145="前々日連絡（急病等）"),$Q145&lt;&gt;""),"対象","対象外"))</f>
        <v/>
      </c>
      <c r="T145" s="24">
        <f>IF($A145="","",IF($S145="対象",COUNTIFS($B$5:$B145,$B145,$A$5:$A145,"&gt;="&amp;EOMONTH($A145,-1)+1,$A$5:$A145,"&lt;="&amp;EOMONTH($A145,0),$S$5:$S145,"対象"),""))</f>
        <v/>
      </c>
      <c r="U145" s="24">
        <f>IF($A145="","",IF(AND($C145="児童",OR($N145="当日連絡（急病等）",$N145="前日連絡（急病等）",$N145="前々日連絡（急病等）")),"該当",""))</f>
        <v/>
      </c>
      <c r="V145" s="24">
        <f>IF($U145&lt;&gt;"該当","",COUNTIFS($B$5:$B145,$B145,$A$5:$A145,"&gt;="&amp;EOMONTH($A145,-1)+1,$A$5:$A145,"&lt;="&amp;EOMONTH($A145,0),$U$5:$U145,"該当"))</f>
        <v/>
      </c>
    </row>
    <row r="146" ht="16" customHeight="1">
      <c r="A146" s="21" t="n"/>
      <c r="B146" s="23" t="n"/>
      <c r="C146" s="23" t="n"/>
      <c r="D146" s="23" t="n"/>
      <c r="E146" s="23" t="n"/>
      <c r="F146" s="23" t="n"/>
      <c r="G146" s="23" t="n"/>
      <c r="H146" s="4" t="n"/>
      <c r="I146" s="23" t="n"/>
      <c r="J146" s="23" t="n"/>
      <c r="K146" s="4" t="n"/>
      <c r="L146" s="4" t="n"/>
      <c r="M146" s="23" t="n"/>
      <c r="N146" s="23" t="n"/>
      <c r="O146" s="19" t="n"/>
      <c r="P146" s="23" t="n"/>
      <c r="Q146" s="4" t="n"/>
      <c r="R146" s="23" t="n"/>
      <c r="S146" s="24">
        <f>IF($A146="","",IF(AND($C146="児童",OR($N146="当日連絡（急病等）",$N146="前日連絡（急病等）",$N146="前々日連絡（急病等）"),$Q146&lt;&gt;""),"対象","対象外"))</f>
        <v/>
      </c>
      <c r="T146" s="24">
        <f>IF($A146="","",IF($S146="対象",COUNTIFS($B$5:$B146,$B146,$A$5:$A146,"&gt;="&amp;EOMONTH($A146,-1)+1,$A$5:$A146,"&lt;="&amp;EOMONTH($A146,0),$S$5:$S146,"対象"),""))</f>
        <v/>
      </c>
      <c r="U146" s="24">
        <f>IF($A146="","",IF(AND($C146="児童",OR($N146="当日連絡（急病等）",$N146="前日連絡（急病等）",$N146="前々日連絡（急病等）")),"該当",""))</f>
        <v/>
      </c>
      <c r="V146" s="24">
        <f>IF($U146&lt;&gt;"該当","",COUNTIFS($B$5:$B146,$B146,$A$5:$A146,"&gt;="&amp;EOMONTH($A146,-1)+1,$A$5:$A146,"&lt;="&amp;EOMONTH($A146,0),$U$5:$U146,"該当"))</f>
        <v/>
      </c>
    </row>
    <row r="147" ht="16" customHeight="1">
      <c r="A147" s="21" t="n"/>
      <c r="B147" s="23" t="n"/>
      <c r="C147" s="23" t="n"/>
      <c r="D147" s="23" t="n"/>
      <c r="E147" s="23" t="n"/>
      <c r="F147" s="23" t="n"/>
      <c r="G147" s="23" t="n"/>
      <c r="H147" s="4" t="n"/>
      <c r="I147" s="23" t="n"/>
      <c r="J147" s="23" t="n"/>
      <c r="K147" s="4" t="n"/>
      <c r="L147" s="4" t="n"/>
      <c r="M147" s="23" t="n"/>
      <c r="N147" s="23" t="n"/>
      <c r="O147" s="19" t="n"/>
      <c r="P147" s="23" t="n"/>
      <c r="Q147" s="4" t="n"/>
      <c r="R147" s="23" t="n"/>
      <c r="S147" s="24">
        <f>IF($A147="","",IF(AND($C147="児童",OR($N147="当日連絡（急病等）",$N147="前日連絡（急病等）",$N147="前々日連絡（急病等）"),$Q147&lt;&gt;""),"対象","対象外"))</f>
        <v/>
      </c>
      <c r="T147" s="24">
        <f>IF($A147="","",IF($S147="対象",COUNTIFS($B$5:$B147,$B147,$A$5:$A147,"&gt;="&amp;EOMONTH($A147,-1)+1,$A$5:$A147,"&lt;="&amp;EOMONTH($A147,0),$S$5:$S147,"対象"),""))</f>
        <v/>
      </c>
      <c r="U147" s="24">
        <f>IF($A147="","",IF(AND($C147="児童",OR($N147="当日連絡（急病等）",$N147="前日連絡（急病等）",$N147="前々日連絡（急病等）")),"該当",""))</f>
        <v/>
      </c>
      <c r="V147" s="24">
        <f>IF($U147&lt;&gt;"該当","",COUNTIFS($B$5:$B147,$B147,$A$5:$A147,"&gt;="&amp;EOMONTH($A147,-1)+1,$A$5:$A147,"&lt;="&amp;EOMONTH($A147,0),$U$5:$U147,"該当"))</f>
        <v/>
      </c>
    </row>
    <row r="148" ht="16" customHeight="1">
      <c r="A148" s="21" t="n"/>
      <c r="B148" s="23" t="n"/>
      <c r="C148" s="23" t="n"/>
      <c r="D148" s="23" t="n"/>
      <c r="E148" s="23" t="n"/>
      <c r="F148" s="23" t="n"/>
      <c r="G148" s="23" t="n"/>
      <c r="H148" s="4" t="n"/>
      <c r="I148" s="23" t="n"/>
      <c r="J148" s="23" t="n"/>
      <c r="K148" s="4" t="n"/>
      <c r="L148" s="4" t="n"/>
      <c r="M148" s="23" t="n"/>
      <c r="N148" s="23" t="n"/>
      <c r="O148" s="19" t="n"/>
      <c r="P148" s="23" t="n"/>
      <c r="Q148" s="4" t="n"/>
      <c r="R148" s="23" t="n"/>
      <c r="S148" s="24">
        <f>IF($A148="","",IF(AND($C148="児童",OR($N148="当日連絡（急病等）",$N148="前日連絡（急病等）",$N148="前々日連絡（急病等）"),$Q148&lt;&gt;""),"対象","対象外"))</f>
        <v/>
      </c>
      <c r="T148" s="24">
        <f>IF($A148="","",IF($S148="対象",COUNTIFS($B$5:$B148,$B148,$A$5:$A148,"&gt;="&amp;EOMONTH($A148,-1)+1,$A$5:$A148,"&lt;="&amp;EOMONTH($A148,0),$S$5:$S148,"対象"),""))</f>
        <v/>
      </c>
      <c r="U148" s="24">
        <f>IF($A148="","",IF(AND($C148="児童",OR($N148="当日連絡（急病等）",$N148="前日連絡（急病等）",$N148="前々日連絡（急病等）")),"該当",""))</f>
        <v/>
      </c>
      <c r="V148" s="24">
        <f>IF($U148&lt;&gt;"該当","",COUNTIFS($B$5:$B148,$B148,$A$5:$A148,"&gt;="&amp;EOMONTH($A148,-1)+1,$A$5:$A148,"&lt;="&amp;EOMONTH($A148,0),$U$5:$U148,"該当"))</f>
        <v/>
      </c>
    </row>
    <row r="149" ht="16" customHeight="1">
      <c r="A149" s="21" t="n"/>
      <c r="B149" s="23" t="n"/>
      <c r="C149" s="23" t="n"/>
      <c r="D149" s="23" t="n"/>
      <c r="E149" s="23" t="n"/>
      <c r="F149" s="23" t="n"/>
      <c r="G149" s="23" t="n"/>
      <c r="H149" s="4" t="n"/>
      <c r="I149" s="23" t="n"/>
      <c r="J149" s="23" t="n"/>
      <c r="K149" s="4" t="n"/>
      <c r="L149" s="4" t="n"/>
      <c r="M149" s="23" t="n"/>
      <c r="N149" s="23" t="n"/>
      <c r="O149" s="19" t="n"/>
      <c r="P149" s="23" t="n"/>
      <c r="Q149" s="4" t="n"/>
      <c r="R149" s="23" t="n"/>
      <c r="S149" s="24">
        <f>IF($A149="","",IF(AND($C149="児童",OR($N149="当日連絡（急病等）",$N149="前日連絡（急病等）",$N149="前々日連絡（急病等）"),$Q149&lt;&gt;""),"対象","対象外"))</f>
        <v/>
      </c>
      <c r="T149" s="24">
        <f>IF($A149="","",IF($S149="対象",COUNTIFS($B$5:$B149,$B149,$A$5:$A149,"&gt;="&amp;EOMONTH($A149,-1)+1,$A$5:$A149,"&lt;="&amp;EOMONTH($A149,0),$S$5:$S149,"対象"),""))</f>
        <v/>
      </c>
      <c r="U149" s="24">
        <f>IF($A149="","",IF(AND($C149="児童",OR($N149="当日連絡（急病等）",$N149="前日連絡（急病等）",$N149="前々日連絡（急病等）")),"該当",""))</f>
        <v/>
      </c>
      <c r="V149" s="24">
        <f>IF($U149&lt;&gt;"該当","",COUNTIFS($B$5:$B149,$B149,$A$5:$A149,"&gt;="&amp;EOMONTH($A149,-1)+1,$A$5:$A149,"&lt;="&amp;EOMONTH($A149,0),$U$5:$U149,"該当"))</f>
        <v/>
      </c>
    </row>
    <row r="150" ht="16" customHeight="1">
      <c r="A150" s="21" t="n"/>
      <c r="B150" s="23" t="n"/>
      <c r="C150" s="23" t="n"/>
      <c r="D150" s="23" t="n"/>
      <c r="E150" s="23" t="n"/>
      <c r="F150" s="23" t="n"/>
      <c r="G150" s="23" t="n"/>
      <c r="H150" s="4" t="n"/>
      <c r="I150" s="23" t="n"/>
      <c r="J150" s="23" t="n"/>
      <c r="K150" s="4" t="n"/>
      <c r="L150" s="4" t="n"/>
      <c r="M150" s="23" t="n"/>
      <c r="N150" s="23" t="n"/>
      <c r="O150" s="19" t="n"/>
      <c r="P150" s="23" t="n"/>
      <c r="Q150" s="4" t="n"/>
      <c r="R150" s="23" t="n"/>
      <c r="S150" s="24">
        <f>IF($A150="","",IF(AND($C150="児童",OR($N150="当日連絡（急病等）",$N150="前日連絡（急病等）",$N150="前々日連絡（急病等）"),$Q150&lt;&gt;""),"対象","対象外"))</f>
        <v/>
      </c>
      <c r="T150" s="24">
        <f>IF($A150="","",IF($S150="対象",COUNTIFS($B$5:$B150,$B150,$A$5:$A150,"&gt;="&amp;EOMONTH($A150,-1)+1,$A$5:$A150,"&lt;="&amp;EOMONTH($A150,0),$S$5:$S150,"対象"),""))</f>
        <v/>
      </c>
      <c r="U150" s="24">
        <f>IF($A150="","",IF(AND($C150="児童",OR($N150="当日連絡（急病等）",$N150="前日連絡（急病等）",$N150="前々日連絡（急病等）")),"該当",""))</f>
        <v/>
      </c>
      <c r="V150" s="24">
        <f>IF($U150&lt;&gt;"該当","",COUNTIFS($B$5:$B150,$B150,$A$5:$A150,"&gt;="&amp;EOMONTH($A150,-1)+1,$A$5:$A150,"&lt;="&amp;EOMONTH($A150,0),$U$5:$U150,"該当"))</f>
        <v/>
      </c>
    </row>
    <row r="151" ht="16" customHeight="1">
      <c r="A151" s="21" t="n"/>
      <c r="B151" s="23" t="n"/>
      <c r="C151" s="23" t="n"/>
      <c r="D151" s="23" t="n"/>
      <c r="E151" s="23" t="n"/>
      <c r="F151" s="23" t="n"/>
      <c r="G151" s="23" t="n"/>
      <c r="H151" s="4" t="n"/>
      <c r="I151" s="23" t="n"/>
      <c r="J151" s="23" t="n"/>
      <c r="K151" s="4" t="n"/>
      <c r="L151" s="4" t="n"/>
      <c r="M151" s="23" t="n"/>
      <c r="N151" s="23" t="n"/>
      <c r="O151" s="19" t="n"/>
      <c r="P151" s="23" t="n"/>
      <c r="Q151" s="4" t="n"/>
      <c r="R151" s="23" t="n"/>
      <c r="S151" s="24">
        <f>IF($A151="","",IF(AND($C151="児童",OR($N151="当日連絡（急病等）",$N151="前日連絡（急病等）",$N151="前々日連絡（急病等）"),$Q151&lt;&gt;""),"対象","対象外"))</f>
        <v/>
      </c>
      <c r="T151" s="24">
        <f>IF($A151="","",IF($S151="対象",COUNTIFS($B$5:$B151,$B151,$A$5:$A151,"&gt;="&amp;EOMONTH($A151,-1)+1,$A$5:$A151,"&lt;="&amp;EOMONTH($A151,0),$S$5:$S151,"対象"),""))</f>
        <v/>
      </c>
      <c r="U151" s="24">
        <f>IF($A151="","",IF(AND($C151="児童",OR($N151="当日連絡（急病等）",$N151="前日連絡（急病等）",$N151="前々日連絡（急病等）")),"該当",""))</f>
        <v/>
      </c>
      <c r="V151" s="24">
        <f>IF($U151&lt;&gt;"該当","",COUNTIFS($B$5:$B151,$B151,$A$5:$A151,"&gt;="&amp;EOMONTH($A151,-1)+1,$A$5:$A151,"&lt;="&amp;EOMONTH($A151,0),$U$5:$U151,"該当"))</f>
        <v/>
      </c>
    </row>
    <row r="152" ht="16" customHeight="1">
      <c r="A152" s="21" t="n"/>
      <c r="B152" s="23" t="n"/>
      <c r="C152" s="23" t="n"/>
      <c r="D152" s="23" t="n"/>
      <c r="E152" s="23" t="n"/>
      <c r="F152" s="23" t="n"/>
      <c r="G152" s="23" t="n"/>
      <c r="H152" s="4" t="n"/>
      <c r="I152" s="23" t="n"/>
      <c r="J152" s="23" t="n"/>
      <c r="K152" s="4" t="n"/>
      <c r="L152" s="4" t="n"/>
      <c r="M152" s="23" t="n"/>
      <c r="N152" s="23" t="n"/>
      <c r="O152" s="19" t="n"/>
      <c r="P152" s="23" t="n"/>
      <c r="Q152" s="4" t="n"/>
      <c r="R152" s="23" t="n"/>
      <c r="S152" s="24">
        <f>IF($A152="","",IF(AND($C152="児童",OR($N152="当日連絡（急病等）",$N152="前日連絡（急病等）",$N152="前々日連絡（急病等）"),$Q152&lt;&gt;""),"対象","対象外"))</f>
        <v/>
      </c>
      <c r="T152" s="24">
        <f>IF($A152="","",IF($S152="対象",COUNTIFS($B$5:$B152,$B152,$A$5:$A152,"&gt;="&amp;EOMONTH($A152,-1)+1,$A$5:$A152,"&lt;="&amp;EOMONTH($A152,0),$S$5:$S152,"対象"),""))</f>
        <v/>
      </c>
      <c r="U152" s="24">
        <f>IF($A152="","",IF(AND($C152="児童",OR($N152="当日連絡（急病等）",$N152="前日連絡（急病等）",$N152="前々日連絡（急病等）")),"該当",""))</f>
        <v/>
      </c>
      <c r="V152" s="24">
        <f>IF($U152&lt;&gt;"該当","",COUNTIFS($B$5:$B152,$B152,$A$5:$A152,"&gt;="&amp;EOMONTH($A152,-1)+1,$A$5:$A152,"&lt;="&amp;EOMONTH($A152,0),$U$5:$U152,"該当"))</f>
        <v/>
      </c>
    </row>
    <row r="153" ht="16" customHeight="1">
      <c r="A153" s="21" t="n"/>
      <c r="B153" s="23" t="n"/>
      <c r="C153" s="23" t="n"/>
      <c r="D153" s="23" t="n"/>
      <c r="E153" s="23" t="n"/>
      <c r="F153" s="23" t="n"/>
      <c r="G153" s="23" t="n"/>
      <c r="H153" s="4" t="n"/>
      <c r="I153" s="23" t="n"/>
      <c r="J153" s="23" t="n"/>
      <c r="K153" s="4" t="n"/>
      <c r="L153" s="4" t="n"/>
      <c r="M153" s="23" t="n"/>
      <c r="N153" s="23" t="n"/>
      <c r="O153" s="19" t="n"/>
      <c r="P153" s="23" t="n"/>
      <c r="Q153" s="4" t="n"/>
      <c r="R153" s="23" t="n"/>
      <c r="S153" s="24">
        <f>IF($A153="","",IF(AND($C153="児童",OR($N153="当日連絡（急病等）",$N153="前日連絡（急病等）",$N153="前々日連絡（急病等）"),$Q153&lt;&gt;""),"対象","対象外"))</f>
        <v/>
      </c>
      <c r="T153" s="24">
        <f>IF($A153="","",IF($S153="対象",COUNTIFS($B$5:$B153,$B153,$A$5:$A153,"&gt;="&amp;EOMONTH($A153,-1)+1,$A$5:$A153,"&lt;="&amp;EOMONTH($A153,0),$S$5:$S153,"対象"),""))</f>
        <v/>
      </c>
      <c r="U153" s="24">
        <f>IF($A153="","",IF(AND($C153="児童",OR($N153="当日連絡（急病等）",$N153="前日連絡（急病等）",$N153="前々日連絡（急病等）")),"該当",""))</f>
        <v/>
      </c>
      <c r="V153" s="24">
        <f>IF($U153&lt;&gt;"該当","",COUNTIFS($B$5:$B153,$B153,$A$5:$A153,"&gt;="&amp;EOMONTH($A153,-1)+1,$A$5:$A153,"&lt;="&amp;EOMONTH($A153,0),$U$5:$U153,"該当"))</f>
        <v/>
      </c>
    </row>
    <row r="154" ht="16" customHeight="1">
      <c r="A154" s="21" t="n"/>
      <c r="B154" s="23" t="n"/>
      <c r="C154" s="23" t="n"/>
      <c r="D154" s="23" t="n"/>
      <c r="E154" s="23" t="n"/>
      <c r="F154" s="23" t="n"/>
      <c r="G154" s="23" t="n"/>
      <c r="H154" s="4" t="n"/>
      <c r="I154" s="23" t="n"/>
      <c r="J154" s="23" t="n"/>
      <c r="K154" s="4" t="n"/>
      <c r="L154" s="4" t="n"/>
      <c r="M154" s="23" t="n"/>
      <c r="N154" s="23" t="n"/>
      <c r="O154" s="19" t="n"/>
      <c r="P154" s="23" t="n"/>
      <c r="Q154" s="4" t="n"/>
      <c r="R154" s="23" t="n"/>
      <c r="S154" s="24">
        <f>IF($A154="","",IF(AND($C154="児童",OR($N154="当日連絡（急病等）",$N154="前日連絡（急病等）",$N154="前々日連絡（急病等）"),$Q154&lt;&gt;""),"対象","対象外"))</f>
        <v/>
      </c>
      <c r="T154" s="24">
        <f>IF($A154="","",IF($S154="対象",COUNTIFS($B$5:$B154,$B154,$A$5:$A154,"&gt;="&amp;EOMONTH($A154,-1)+1,$A$5:$A154,"&lt;="&amp;EOMONTH($A154,0),$S$5:$S154,"対象"),""))</f>
        <v/>
      </c>
      <c r="U154" s="24">
        <f>IF($A154="","",IF(AND($C154="児童",OR($N154="当日連絡（急病等）",$N154="前日連絡（急病等）",$N154="前々日連絡（急病等）")),"該当",""))</f>
        <v/>
      </c>
      <c r="V154" s="24">
        <f>IF($U154&lt;&gt;"該当","",COUNTIFS($B$5:$B154,$B154,$A$5:$A154,"&gt;="&amp;EOMONTH($A154,-1)+1,$A$5:$A154,"&lt;="&amp;EOMONTH($A154,0),$U$5:$U154,"該当"))</f>
        <v/>
      </c>
    </row>
    <row r="155" ht="16" customHeight="1">
      <c r="A155" s="21" t="n"/>
      <c r="B155" s="23" t="n"/>
      <c r="C155" s="23" t="n"/>
      <c r="D155" s="23" t="n"/>
      <c r="E155" s="23" t="n"/>
      <c r="F155" s="23" t="n"/>
      <c r="G155" s="23" t="n"/>
      <c r="H155" s="4" t="n"/>
      <c r="I155" s="23" t="n"/>
      <c r="J155" s="23" t="n"/>
      <c r="K155" s="4" t="n"/>
      <c r="L155" s="4" t="n"/>
      <c r="M155" s="23" t="n"/>
      <c r="N155" s="23" t="n"/>
      <c r="O155" s="19" t="n"/>
      <c r="P155" s="23" t="n"/>
      <c r="Q155" s="4" t="n"/>
      <c r="R155" s="23" t="n"/>
      <c r="S155" s="24">
        <f>IF($A155="","",IF(AND($C155="児童",OR($N155="当日連絡（急病等）",$N155="前日連絡（急病等）",$N155="前々日連絡（急病等）"),$Q155&lt;&gt;""),"対象","対象外"))</f>
        <v/>
      </c>
      <c r="T155" s="24">
        <f>IF($A155="","",IF($S155="対象",COUNTIFS($B$5:$B155,$B155,$A$5:$A155,"&gt;="&amp;EOMONTH($A155,-1)+1,$A$5:$A155,"&lt;="&amp;EOMONTH($A155,0),$S$5:$S155,"対象"),""))</f>
        <v/>
      </c>
      <c r="U155" s="24">
        <f>IF($A155="","",IF(AND($C155="児童",OR($N155="当日連絡（急病等）",$N155="前日連絡（急病等）",$N155="前々日連絡（急病等）")),"該当",""))</f>
        <v/>
      </c>
      <c r="V155" s="24">
        <f>IF($U155&lt;&gt;"該当","",COUNTIFS($B$5:$B155,$B155,$A$5:$A155,"&gt;="&amp;EOMONTH($A155,-1)+1,$A$5:$A155,"&lt;="&amp;EOMONTH($A155,0),$U$5:$U155,"該当"))</f>
        <v/>
      </c>
    </row>
    <row r="156" ht="16" customHeight="1">
      <c r="A156" s="21" t="n"/>
      <c r="B156" s="23" t="n"/>
      <c r="C156" s="23" t="n"/>
      <c r="D156" s="23" t="n"/>
      <c r="E156" s="23" t="n"/>
      <c r="F156" s="23" t="n"/>
      <c r="G156" s="23" t="n"/>
      <c r="H156" s="4" t="n"/>
      <c r="I156" s="23" t="n"/>
      <c r="J156" s="23" t="n"/>
      <c r="K156" s="4" t="n"/>
      <c r="L156" s="4" t="n"/>
      <c r="M156" s="23" t="n"/>
      <c r="N156" s="23" t="n"/>
      <c r="O156" s="19" t="n"/>
      <c r="P156" s="23" t="n"/>
      <c r="Q156" s="4" t="n"/>
      <c r="R156" s="23" t="n"/>
      <c r="S156" s="24">
        <f>IF($A156="","",IF(AND($C156="児童",OR($N156="当日連絡（急病等）",$N156="前日連絡（急病等）",$N156="前々日連絡（急病等）"),$Q156&lt;&gt;""),"対象","対象外"))</f>
        <v/>
      </c>
      <c r="T156" s="24">
        <f>IF($A156="","",IF($S156="対象",COUNTIFS($B$5:$B156,$B156,$A$5:$A156,"&gt;="&amp;EOMONTH($A156,-1)+1,$A$5:$A156,"&lt;="&amp;EOMONTH($A156,0),$S$5:$S156,"対象"),""))</f>
        <v/>
      </c>
      <c r="U156" s="24">
        <f>IF($A156="","",IF(AND($C156="児童",OR($N156="当日連絡（急病等）",$N156="前日連絡（急病等）",$N156="前々日連絡（急病等）")),"該当",""))</f>
        <v/>
      </c>
      <c r="V156" s="24">
        <f>IF($U156&lt;&gt;"該当","",COUNTIFS($B$5:$B156,$B156,$A$5:$A156,"&gt;="&amp;EOMONTH($A156,-1)+1,$A$5:$A156,"&lt;="&amp;EOMONTH($A156,0),$U$5:$U156,"該当"))</f>
        <v/>
      </c>
    </row>
    <row r="157" ht="16" customHeight="1">
      <c r="A157" s="21" t="n"/>
      <c r="B157" s="23" t="n"/>
      <c r="C157" s="23" t="n"/>
      <c r="D157" s="23" t="n"/>
      <c r="E157" s="23" t="n"/>
      <c r="F157" s="23" t="n"/>
      <c r="G157" s="23" t="n"/>
      <c r="H157" s="4" t="n"/>
      <c r="I157" s="23" t="n"/>
      <c r="J157" s="23" t="n"/>
      <c r="K157" s="4" t="n"/>
      <c r="L157" s="4" t="n"/>
      <c r="M157" s="23" t="n"/>
      <c r="N157" s="23" t="n"/>
      <c r="O157" s="19" t="n"/>
      <c r="P157" s="23" t="n"/>
      <c r="Q157" s="4" t="n"/>
      <c r="R157" s="23" t="n"/>
      <c r="S157" s="24">
        <f>IF($A157="","",IF(AND($C157="児童",OR($N157="当日連絡（急病等）",$N157="前日連絡（急病等）",$N157="前々日連絡（急病等）"),$Q157&lt;&gt;""),"対象","対象外"))</f>
        <v/>
      </c>
      <c r="T157" s="24">
        <f>IF($A157="","",IF($S157="対象",COUNTIFS($B$5:$B157,$B157,$A$5:$A157,"&gt;="&amp;EOMONTH($A157,-1)+1,$A$5:$A157,"&lt;="&amp;EOMONTH($A157,0),$S$5:$S157,"対象"),""))</f>
        <v/>
      </c>
      <c r="U157" s="24">
        <f>IF($A157="","",IF(AND($C157="児童",OR($N157="当日連絡（急病等）",$N157="前日連絡（急病等）",$N157="前々日連絡（急病等）")),"該当",""))</f>
        <v/>
      </c>
      <c r="V157" s="24">
        <f>IF($U157&lt;&gt;"該当","",COUNTIFS($B$5:$B157,$B157,$A$5:$A157,"&gt;="&amp;EOMONTH($A157,-1)+1,$A$5:$A157,"&lt;="&amp;EOMONTH($A157,0),$U$5:$U157,"該当"))</f>
        <v/>
      </c>
    </row>
    <row r="158" ht="16" customHeight="1">
      <c r="A158" s="21" t="n"/>
      <c r="B158" s="23" t="n"/>
      <c r="C158" s="23" t="n"/>
      <c r="D158" s="23" t="n"/>
      <c r="E158" s="23" t="n"/>
      <c r="F158" s="23" t="n"/>
      <c r="G158" s="23" t="n"/>
      <c r="H158" s="4" t="n"/>
      <c r="I158" s="23" t="n"/>
      <c r="J158" s="23" t="n"/>
      <c r="K158" s="4" t="n"/>
      <c r="L158" s="4" t="n"/>
      <c r="M158" s="23" t="n"/>
      <c r="N158" s="23" t="n"/>
      <c r="O158" s="19" t="n"/>
      <c r="P158" s="23" t="n"/>
      <c r="Q158" s="4" t="n"/>
      <c r="R158" s="23" t="n"/>
      <c r="S158" s="24">
        <f>IF($A158="","",IF(AND($C158="児童",OR($N158="当日連絡（急病等）",$N158="前日連絡（急病等）",$N158="前々日連絡（急病等）"),$Q158&lt;&gt;""),"対象","対象外"))</f>
        <v/>
      </c>
      <c r="T158" s="24">
        <f>IF($A158="","",IF($S158="対象",COUNTIFS($B$5:$B158,$B158,$A$5:$A158,"&gt;="&amp;EOMONTH($A158,-1)+1,$A$5:$A158,"&lt;="&amp;EOMONTH($A158,0),$S$5:$S158,"対象"),""))</f>
        <v/>
      </c>
      <c r="U158" s="24">
        <f>IF($A158="","",IF(AND($C158="児童",OR($N158="当日連絡（急病等）",$N158="前日連絡（急病等）",$N158="前々日連絡（急病等）")),"該当",""))</f>
        <v/>
      </c>
      <c r="V158" s="24">
        <f>IF($U158&lt;&gt;"該当","",COUNTIFS($B$5:$B158,$B158,$A$5:$A158,"&gt;="&amp;EOMONTH($A158,-1)+1,$A$5:$A158,"&lt;="&amp;EOMONTH($A158,0),$U$5:$U158,"該当"))</f>
        <v/>
      </c>
    </row>
    <row r="159" ht="16" customHeight="1">
      <c r="A159" s="21" t="n"/>
      <c r="B159" s="23" t="n"/>
      <c r="C159" s="23" t="n"/>
      <c r="D159" s="23" t="n"/>
      <c r="E159" s="23" t="n"/>
      <c r="F159" s="23" t="n"/>
      <c r="G159" s="23" t="n"/>
      <c r="H159" s="4" t="n"/>
      <c r="I159" s="23" t="n"/>
      <c r="J159" s="23" t="n"/>
      <c r="K159" s="4" t="n"/>
      <c r="L159" s="4" t="n"/>
      <c r="M159" s="23" t="n"/>
      <c r="N159" s="23" t="n"/>
      <c r="O159" s="19" t="n"/>
      <c r="P159" s="23" t="n"/>
      <c r="Q159" s="4" t="n"/>
      <c r="R159" s="23" t="n"/>
      <c r="S159" s="24">
        <f>IF($A159="","",IF(AND($C159="児童",OR($N159="当日連絡（急病等）",$N159="前日連絡（急病等）",$N159="前々日連絡（急病等）"),$Q159&lt;&gt;""),"対象","対象外"))</f>
        <v/>
      </c>
      <c r="T159" s="24">
        <f>IF($A159="","",IF($S159="対象",COUNTIFS($B$5:$B159,$B159,$A$5:$A159,"&gt;="&amp;EOMONTH($A159,-1)+1,$A$5:$A159,"&lt;="&amp;EOMONTH($A159,0),$S$5:$S159,"対象"),""))</f>
        <v/>
      </c>
      <c r="U159" s="24">
        <f>IF($A159="","",IF(AND($C159="児童",OR($N159="当日連絡（急病等）",$N159="前日連絡（急病等）",$N159="前々日連絡（急病等）")),"該当",""))</f>
        <v/>
      </c>
      <c r="V159" s="24">
        <f>IF($U159&lt;&gt;"該当","",COUNTIFS($B$5:$B159,$B159,$A$5:$A159,"&gt;="&amp;EOMONTH($A159,-1)+1,$A$5:$A159,"&lt;="&amp;EOMONTH($A159,0),$U$5:$U159,"該当"))</f>
        <v/>
      </c>
    </row>
    <row r="160" ht="16" customHeight="1">
      <c r="A160" s="21" t="n"/>
      <c r="B160" s="23" t="n"/>
      <c r="C160" s="23" t="n"/>
      <c r="D160" s="23" t="n"/>
      <c r="E160" s="23" t="n"/>
      <c r="F160" s="23" t="n"/>
      <c r="G160" s="23" t="n"/>
      <c r="H160" s="4" t="n"/>
      <c r="I160" s="23" t="n"/>
      <c r="J160" s="23" t="n"/>
      <c r="K160" s="4" t="n"/>
      <c r="L160" s="4" t="n"/>
      <c r="M160" s="23" t="n"/>
      <c r="N160" s="23" t="n"/>
      <c r="O160" s="19" t="n"/>
      <c r="P160" s="23" t="n"/>
      <c r="Q160" s="4" t="n"/>
      <c r="R160" s="23" t="n"/>
      <c r="S160" s="24">
        <f>IF($A160="","",IF(AND($C160="児童",OR($N160="当日連絡（急病等）",$N160="前日連絡（急病等）",$N160="前々日連絡（急病等）"),$Q160&lt;&gt;""),"対象","対象外"))</f>
        <v/>
      </c>
      <c r="T160" s="24">
        <f>IF($A160="","",IF($S160="対象",COUNTIFS($B$5:$B160,$B160,$A$5:$A160,"&gt;="&amp;EOMONTH($A160,-1)+1,$A$5:$A160,"&lt;="&amp;EOMONTH($A160,0),$S$5:$S160,"対象"),""))</f>
        <v/>
      </c>
      <c r="U160" s="24">
        <f>IF($A160="","",IF(AND($C160="児童",OR($N160="当日連絡（急病等）",$N160="前日連絡（急病等）",$N160="前々日連絡（急病等）")),"該当",""))</f>
        <v/>
      </c>
      <c r="V160" s="24">
        <f>IF($U160&lt;&gt;"該当","",COUNTIFS($B$5:$B160,$B160,$A$5:$A160,"&gt;="&amp;EOMONTH($A160,-1)+1,$A$5:$A160,"&lt;="&amp;EOMONTH($A160,0),$U$5:$U160,"該当"))</f>
        <v/>
      </c>
    </row>
    <row r="161" ht="16" customHeight="1">
      <c r="A161" s="21" t="n"/>
      <c r="B161" s="23" t="n"/>
      <c r="C161" s="23" t="n"/>
      <c r="D161" s="23" t="n"/>
      <c r="E161" s="23" t="n"/>
      <c r="F161" s="23" t="n"/>
      <c r="G161" s="23" t="n"/>
      <c r="H161" s="4" t="n"/>
      <c r="I161" s="23" t="n"/>
      <c r="J161" s="23" t="n"/>
      <c r="K161" s="4" t="n"/>
      <c r="L161" s="4" t="n"/>
      <c r="M161" s="23" t="n"/>
      <c r="N161" s="23" t="n"/>
      <c r="O161" s="19" t="n"/>
      <c r="P161" s="23" t="n"/>
      <c r="Q161" s="4" t="n"/>
      <c r="R161" s="23" t="n"/>
      <c r="S161" s="24">
        <f>IF($A161="","",IF(AND($C161="児童",OR($N161="当日連絡（急病等）",$N161="前日連絡（急病等）",$N161="前々日連絡（急病等）"),$Q161&lt;&gt;""),"対象","対象外"))</f>
        <v/>
      </c>
      <c r="T161" s="24">
        <f>IF($A161="","",IF($S161="対象",COUNTIFS($B$5:$B161,$B161,$A$5:$A161,"&gt;="&amp;EOMONTH($A161,-1)+1,$A$5:$A161,"&lt;="&amp;EOMONTH($A161,0),$S$5:$S161,"対象"),""))</f>
        <v/>
      </c>
      <c r="U161" s="24">
        <f>IF($A161="","",IF(AND($C161="児童",OR($N161="当日連絡（急病等）",$N161="前日連絡（急病等）",$N161="前々日連絡（急病等）")),"該当",""))</f>
        <v/>
      </c>
      <c r="V161" s="24">
        <f>IF($U161&lt;&gt;"該当","",COUNTIFS($B$5:$B161,$B161,$A$5:$A161,"&gt;="&amp;EOMONTH($A161,-1)+1,$A$5:$A161,"&lt;="&amp;EOMONTH($A161,0),$U$5:$U161,"該当"))</f>
        <v/>
      </c>
    </row>
    <row r="162" ht="16" customHeight="1">
      <c r="A162" s="21" t="n"/>
      <c r="B162" s="23" t="n"/>
      <c r="C162" s="23" t="n"/>
      <c r="D162" s="23" t="n"/>
      <c r="E162" s="23" t="n"/>
      <c r="F162" s="23" t="n"/>
      <c r="G162" s="23" t="n"/>
      <c r="H162" s="4" t="n"/>
      <c r="I162" s="23" t="n"/>
      <c r="J162" s="23" t="n"/>
      <c r="K162" s="4" t="n"/>
      <c r="L162" s="4" t="n"/>
      <c r="M162" s="23" t="n"/>
      <c r="N162" s="23" t="n"/>
      <c r="O162" s="19" t="n"/>
      <c r="P162" s="23" t="n"/>
      <c r="Q162" s="4" t="n"/>
      <c r="R162" s="23" t="n"/>
      <c r="S162" s="24">
        <f>IF($A162="","",IF(AND($C162="児童",OR($N162="当日連絡（急病等）",$N162="前日連絡（急病等）",$N162="前々日連絡（急病等）"),$Q162&lt;&gt;""),"対象","対象外"))</f>
        <v/>
      </c>
      <c r="T162" s="24">
        <f>IF($A162="","",IF($S162="対象",COUNTIFS($B$5:$B162,$B162,$A$5:$A162,"&gt;="&amp;EOMONTH($A162,-1)+1,$A$5:$A162,"&lt;="&amp;EOMONTH($A162,0),$S$5:$S162,"対象"),""))</f>
        <v/>
      </c>
      <c r="U162" s="24">
        <f>IF($A162="","",IF(AND($C162="児童",OR($N162="当日連絡（急病等）",$N162="前日連絡（急病等）",$N162="前々日連絡（急病等）")),"該当",""))</f>
        <v/>
      </c>
      <c r="V162" s="24">
        <f>IF($U162&lt;&gt;"該当","",COUNTIFS($B$5:$B162,$B162,$A$5:$A162,"&gt;="&amp;EOMONTH($A162,-1)+1,$A$5:$A162,"&lt;="&amp;EOMONTH($A162,0),$U$5:$U162,"該当"))</f>
        <v/>
      </c>
    </row>
    <row r="163" ht="16" customHeight="1">
      <c r="A163" s="21" t="n"/>
      <c r="B163" s="23" t="n"/>
      <c r="C163" s="23" t="n"/>
      <c r="D163" s="23" t="n"/>
      <c r="E163" s="23" t="n"/>
      <c r="F163" s="23" t="n"/>
      <c r="G163" s="23" t="n"/>
      <c r="H163" s="4" t="n"/>
      <c r="I163" s="23" t="n"/>
      <c r="J163" s="23" t="n"/>
      <c r="K163" s="4" t="n"/>
      <c r="L163" s="4" t="n"/>
      <c r="M163" s="23" t="n"/>
      <c r="N163" s="23" t="n"/>
      <c r="O163" s="19" t="n"/>
      <c r="P163" s="23" t="n"/>
      <c r="Q163" s="4" t="n"/>
      <c r="R163" s="23" t="n"/>
      <c r="S163" s="24">
        <f>IF($A163="","",IF(AND($C163="児童",OR($N163="当日連絡（急病等）",$N163="前日連絡（急病等）",$N163="前々日連絡（急病等）"),$Q163&lt;&gt;""),"対象","対象外"))</f>
        <v/>
      </c>
      <c r="T163" s="24">
        <f>IF($A163="","",IF($S163="対象",COUNTIFS($B$5:$B163,$B163,$A$5:$A163,"&gt;="&amp;EOMONTH($A163,-1)+1,$A$5:$A163,"&lt;="&amp;EOMONTH($A163,0),$S$5:$S163,"対象"),""))</f>
        <v/>
      </c>
      <c r="U163" s="24">
        <f>IF($A163="","",IF(AND($C163="児童",OR($N163="当日連絡（急病等）",$N163="前日連絡（急病等）",$N163="前々日連絡（急病等）")),"該当",""))</f>
        <v/>
      </c>
      <c r="V163" s="24">
        <f>IF($U163&lt;&gt;"該当","",COUNTIFS($B$5:$B163,$B163,$A$5:$A163,"&gt;="&amp;EOMONTH($A163,-1)+1,$A$5:$A163,"&lt;="&amp;EOMONTH($A163,0),$U$5:$U163,"該当"))</f>
        <v/>
      </c>
    </row>
    <row r="164" ht="16" customHeight="1">
      <c r="A164" s="21" t="n"/>
      <c r="B164" s="23" t="n"/>
      <c r="C164" s="23" t="n"/>
      <c r="D164" s="23" t="n"/>
      <c r="E164" s="23" t="n"/>
      <c r="F164" s="23" t="n"/>
      <c r="G164" s="23" t="n"/>
      <c r="H164" s="4" t="n"/>
      <c r="I164" s="23" t="n"/>
      <c r="J164" s="23" t="n"/>
      <c r="K164" s="4" t="n"/>
      <c r="L164" s="4" t="n"/>
      <c r="M164" s="23" t="n"/>
      <c r="N164" s="23" t="n"/>
      <c r="O164" s="19" t="n"/>
      <c r="P164" s="23" t="n"/>
      <c r="Q164" s="4" t="n"/>
      <c r="R164" s="23" t="n"/>
      <c r="S164" s="24">
        <f>IF($A164="","",IF(AND($C164="児童",OR($N164="当日連絡（急病等）",$N164="前日連絡（急病等）",$N164="前々日連絡（急病等）"),$Q164&lt;&gt;""),"対象","対象外"))</f>
        <v/>
      </c>
      <c r="T164" s="24">
        <f>IF($A164="","",IF($S164="対象",COUNTIFS($B$5:$B164,$B164,$A$5:$A164,"&gt;="&amp;EOMONTH($A164,-1)+1,$A$5:$A164,"&lt;="&amp;EOMONTH($A164,0),$S$5:$S164,"対象"),""))</f>
        <v/>
      </c>
      <c r="U164" s="24">
        <f>IF($A164="","",IF(AND($C164="児童",OR($N164="当日連絡（急病等）",$N164="前日連絡（急病等）",$N164="前々日連絡（急病等）")),"該当",""))</f>
        <v/>
      </c>
      <c r="V164" s="24">
        <f>IF($U164&lt;&gt;"該当","",COUNTIFS($B$5:$B164,$B164,$A$5:$A164,"&gt;="&amp;EOMONTH($A164,-1)+1,$A$5:$A164,"&lt;="&amp;EOMONTH($A164,0),$U$5:$U164,"該当"))</f>
        <v/>
      </c>
    </row>
    <row r="165" ht="16" customHeight="1">
      <c r="A165" s="21" t="n"/>
      <c r="B165" s="23" t="n"/>
      <c r="C165" s="23" t="n"/>
      <c r="D165" s="23" t="n"/>
      <c r="E165" s="23" t="n"/>
      <c r="F165" s="23" t="n"/>
      <c r="G165" s="23" t="n"/>
      <c r="H165" s="4" t="n"/>
      <c r="I165" s="23" t="n"/>
      <c r="J165" s="23" t="n"/>
      <c r="K165" s="4" t="n"/>
      <c r="L165" s="4" t="n"/>
      <c r="M165" s="23" t="n"/>
      <c r="N165" s="23" t="n"/>
      <c r="O165" s="19" t="n"/>
      <c r="P165" s="23" t="n"/>
      <c r="Q165" s="4" t="n"/>
      <c r="R165" s="23" t="n"/>
      <c r="S165" s="24">
        <f>IF($A165="","",IF(AND($C165="児童",OR($N165="当日連絡（急病等）",$N165="前日連絡（急病等）",$N165="前々日連絡（急病等）"),$Q165&lt;&gt;""),"対象","対象外"))</f>
        <v/>
      </c>
      <c r="T165" s="24">
        <f>IF($A165="","",IF($S165="対象",COUNTIFS($B$5:$B165,$B165,$A$5:$A165,"&gt;="&amp;EOMONTH($A165,-1)+1,$A$5:$A165,"&lt;="&amp;EOMONTH($A165,0),$S$5:$S165,"対象"),""))</f>
        <v/>
      </c>
      <c r="U165" s="24">
        <f>IF($A165="","",IF(AND($C165="児童",OR($N165="当日連絡（急病等）",$N165="前日連絡（急病等）",$N165="前々日連絡（急病等）")),"該当",""))</f>
        <v/>
      </c>
      <c r="V165" s="24">
        <f>IF($U165&lt;&gt;"該当","",COUNTIFS($B$5:$B165,$B165,$A$5:$A165,"&gt;="&amp;EOMONTH($A165,-1)+1,$A$5:$A165,"&lt;="&amp;EOMONTH($A165,0),$U$5:$U165,"該当"))</f>
        <v/>
      </c>
    </row>
    <row r="166" ht="16" customHeight="1">
      <c r="A166" s="21" t="n"/>
      <c r="B166" s="23" t="n"/>
      <c r="C166" s="23" t="n"/>
      <c r="D166" s="23" t="n"/>
      <c r="E166" s="23" t="n"/>
      <c r="F166" s="23" t="n"/>
      <c r="G166" s="23" t="n"/>
      <c r="H166" s="4" t="n"/>
      <c r="I166" s="23" t="n"/>
      <c r="J166" s="23" t="n"/>
      <c r="K166" s="4" t="n"/>
      <c r="L166" s="4" t="n"/>
      <c r="M166" s="23" t="n"/>
      <c r="N166" s="23" t="n"/>
      <c r="O166" s="19" t="n"/>
      <c r="P166" s="23" t="n"/>
      <c r="Q166" s="4" t="n"/>
      <c r="R166" s="23" t="n"/>
      <c r="S166" s="24">
        <f>IF($A166="","",IF(AND($C166="児童",OR($N166="当日連絡（急病等）",$N166="前日連絡（急病等）",$N166="前々日連絡（急病等）"),$Q166&lt;&gt;""),"対象","対象外"))</f>
        <v/>
      </c>
      <c r="T166" s="24">
        <f>IF($A166="","",IF($S166="対象",COUNTIFS($B$5:$B166,$B166,$A$5:$A166,"&gt;="&amp;EOMONTH($A166,-1)+1,$A$5:$A166,"&lt;="&amp;EOMONTH($A166,0),$S$5:$S166,"対象"),""))</f>
        <v/>
      </c>
      <c r="U166" s="24">
        <f>IF($A166="","",IF(AND($C166="児童",OR($N166="当日連絡（急病等）",$N166="前日連絡（急病等）",$N166="前々日連絡（急病等）")),"該当",""))</f>
        <v/>
      </c>
      <c r="V166" s="24">
        <f>IF($U166&lt;&gt;"該当","",COUNTIFS($B$5:$B166,$B166,$A$5:$A166,"&gt;="&amp;EOMONTH($A166,-1)+1,$A$5:$A166,"&lt;="&amp;EOMONTH($A166,0),$U$5:$U166,"該当"))</f>
        <v/>
      </c>
    </row>
    <row r="167" ht="16" customHeight="1">
      <c r="A167" s="21" t="n"/>
      <c r="B167" s="23" t="n"/>
      <c r="C167" s="23" t="n"/>
      <c r="D167" s="23" t="n"/>
      <c r="E167" s="23" t="n"/>
      <c r="F167" s="23" t="n"/>
      <c r="G167" s="23" t="n"/>
      <c r="H167" s="4" t="n"/>
      <c r="I167" s="23" t="n"/>
      <c r="J167" s="23" t="n"/>
      <c r="K167" s="4" t="n"/>
      <c r="L167" s="4" t="n"/>
      <c r="M167" s="23" t="n"/>
      <c r="N167" s="23" t="n"/>
      <c r="O167" s="19" t="n"/>
      <c r="P167" s="23" t="n"/>
      <c r="Q167" s="4" t="n"/>
      <c r="R167" s="23" t="n"/>
      <c r="S167" s="24">
        <f>IF($A167="","",IF(AND($C167="児童",OR($N167="当日連絡（急病等）",$N167="前日連絡（急病等）",$N167="前々日連絡（急病等）"),$Q167&lt;&gt;""),"対象","対象外"))</f>
        <v/>
      </c>
      <c r="T167" s="24">
        <f>IF($A167="","",IF($S167="対象",COUNTIFS($B$5:$B167,$B167,$A$5:$A167,"&gt;="&amp;EOMONTH($A167,-1)+1,$A$5:$A167,"&lt;="&amp;EOMONTH($A167,0),$S$5:$S167,"対象"),""))</f>
        <v/>
      </c>
      <c r="U167" s="24">
        <f>IF($A167="","",IF(AND($C167="児童",OR($N167="当日連絡（急病等）",$N167="前日連絡（急病等）",$N167="前々日連絡（急病等）")),"該当",""))</f>
        <v/>
      </c>
      <c r="V167" s="24">
        <f>IF($U167&lt;&gt;"該当","",COUNTIFS($B$5:$B167,$B167,$A$5:$A167,"&gt;="&amp;EOMONTH($A167,-1)+1,$A$5:$A167,"&lt;="&amp;EOMONTH($A167,0),$U$5:$U167,"該当"))</f>
        <v/>
      </c>
    </row>
    <row r="168" ht="16" customHeight="1">
      <c r="A168" s="21" t="n"/>
      <c r="B168" s="23" t="n"/>
      <c r="C168" s="23" t="n"/>
      <c r="D168" s="23" t="n"/>
      <c r="E168" s="23" t="n"/>
      <c r="F168" s="23" t="n"/>
      <c r="G168" s="23" t="n"/>
      <c r="H168" s="4" t="n"/>
      <c r="I168" s="23" t="n"/>
      <c r="J168" s="23" t="n"/>
      <c r="K168" s="4" t="n"/>
      <c r="L168" s="4" t="n"/>
      <c r="M168" s="23" t="n"/>
      <c r="N168" s="23" t="n"/>
      <c r="O168" s="19" t="n"/>
      <c r="P168" s="23" t="n"/>
      <c r="Q168" s="4" t="n"/>
      <c r="R168" s="23" t="n"/>
      <c r="S168" s="24">
        <f>IF($A168="","",IF(AND($C168="児童",OR($N168="当日連絡（急病等）",$N168="前日連絡（急病等）",$N168="前々日連絡（急病等）"),$Q168&lt;&gt;""),"対象","対象外"))</f>
        <v/>
      </c>
      <c r="T168" s="24">
        <f>IF($A168="","",IF($S168="対象",COUNTIFS($B$5:$B168,$B168,$A$5:$A168,"&gt;="&amp;EOMONTH($A168,-1)+1,$A$5:$A168,"&lt;="&amp;EOMONTH($A168,0),$S$5:$S168,"対象"),""))</f>
        <v/>
      </c>
      <c r="U168" s="24">
        <f>IF($A168="","",IF(AND($C168="児童",OR($N168="当日連絡（急病等）",$N168="前日連絡（急病等）",$N168="前々日連絡（急病等）")),"該当",""))</f>
        <v/>
      </c>
      <c r="V168" s="24">
        <f>IF($U168&lt;&gt;"該当","",COUNTIFS($B$5:$B168,$B168,$A$5:$A168,"&gt;="&amp;EOMONTH($A168,-1)+1,$A$5:$A168,"&lt;="&amp;EOMONTH($A168,0),$U$5:$U168,"該当"))</f>
        <v/>
      </c>
    </row>
    <row r="169" ht="16" customHeight="1">
      <c r="A169" s="21" t="n"/>
      <c r="B169" s="23" t="n"/>
      <c r="C169" s="23" t="n"/>
      <c r="D169" s="23" t="n"/>
      <c r="E169" s="23" t="n"/>
      <c r="F169" s="23" t="n"/>
      <c r="G169" s="23" t="n"/>
      <c r="H169" s="4" t="n"/>
      <c r="I169" s="23" t="n"/>
      <c r="J169" s="23" t="n"/>
      <c r="K169" s="4" t="n"/>
      <c r="L169" s="4" t="n"/>
      <c r="M169" s="23" t="n"/>
      <c r="N169" s="23" t="n"/>
      <c r="O169" s="19" t="n"/>
      <c r="P169" s="23" t="n"/>
      <c r="Q169" s="4" t="n"/>
      <c r="R169" s="23" t="n"/>
      <c r="S169" s="24">
        <f>IF($A169="","",IF(AND($C169="児童",OR($N169="当日連絡（急病等）",$N169="前日連絡（急病等）",$N169="前々日連絡（急病等）"),$Q169&lt;&gt;""),"対象","対象外"))</f>
        <v/>
      </c>
      <c r="T169" s="24">
        <f>IF($A169="","",IF($S169="対象",COUNTIFS($B$5:$B169,$B169,$A$5:$A169,"&gt;="&amp;EOMONTH($A169,-1)+1,$A$5:$A169,"&lt;="&amp;EOMONTH($A169,0),$S$5:$S169,"対象"),""))</f>
        <v/>
      </c>
      <c r="U169" s="24">
        <f>IF($A169="","",IF(AND($C169="児童",OR($N169="当日連絡（急病等）",$N169="前日連絡（急病等）",$N169="前々日連絡（急病等）")),"該当",""))</f>
        <v/>
      </c>
      <c r="V169" s="24">
        <f>IF($U169&lt;&gt;"該当","",COUNTIFS($B$5:$B169,$B169,$A$5:$A169,"&gt;="&amp;EOMONTH($A169,-1)+1,$A$5:$A169,"&lt;="&amp;EOMONTH($A169,0),$U$5:$U169,"該当"))</f>
        <v/>
      </c>
    </row>
    <row r="170" ht="16" customHeight="1">
      <c r="A170" s="21" t="n"/>
      <c r="B170" s="23" t="n"/>
      <c r="C170" s="23" t="n"/>
      <c r="D170" s="23" t="n"/>
      <c r="E170" s="23" t="n"/>
      <c r="F170" s="23" t="n"/>
      <c r="G170" s="23" t="n"/>
      <c r="H170" s="4" t="n"/>
      <c r="I170" s="23" t="n"/>
      <c r="J170" s="23" t="n"/>
      <c r="K170" s="4" t="n"/>
      <c r="L170" s="4" t="n"/>
      <c r="M170" s="23" t="n"/>
      <c r="N170" s="23" t="n"/>
      <c r="O170" s="19" t="n"/>
      <c r="P170" s="23" t="n"/>
      <c r="Q170" s="4" t="n"/>
      <c r="R170" s="23" t="n"/>
      <c r="S170" s="24">
        <f>IF($A170="","",IF(AND($C170="児童",OR($N170="当日連絡（急病等）",$N170="前日連絡（急病等）",$N170="前々日連絡（急病等）"),$Q170&lt;&gt;""),"対象","対象外"))</f>
        <v/>
      </c>
      <c r="T170" s="24">
        <f>IF($A170="","",IF($S170="対象",COUNTIFS($B$5:$B170,$B170,$A$5:$A170,"&gt;="&amp;EOMONTH($A170,-1)+1,$A$5:$A170,"&lt;="&amp;EOMONTH($A170,0),$S$5:$S170,"対象"),""))</f>
        <v/>
      </c>
      <c r="U170" s="24">
        <f>IF($A170="","",IF(AND($C170="児童",OR($N170="当日連絡（急病等）",$N170="前日連絡（急病等）",$N170="前々日連絡（急病等）")),"該当",""))</f>
        <v/>
      </c>
      <c r="V170" s="24">
        <f>IF($U170&lt;&gt;"該当","",COUNTIFS($B$5:$B170,$B170,$A$5:$A170,"&gt;="&amp;EOMONTH($A170,-1)+1,$A$5:$A170,"&lt;="&amp;EOMONTH($A170,0),$U$5:$U170,"該当"))</f>
        <v/>
      </c>
    </row>
    <row r="171" ht="16" customHeight="1">
      <c r="A171" s="21" t="n"/>
      <c r="B171" s="23" t="n"/>
      <c r="C171" s="23" t="n"/>
      <c r="D171" s="23" t="n"/>
      <c r="E171" s="23" t="n"/>
      <c r="F171" s="23" t="n"/>
      <c r="G171" s="23" t="n"/>
      <c r="H171" s="4" t="n"/>
      <c r="I171" s="23" t="n"/>
      <c r="J171" s="23" t="n"/>
      <c r="K171" s="4" t="n"/>
      <c r="L171" s="4" t="n"/>
      <c r="M171" s="23" t="n"/>
      <c r="N171" s="23" t="n"/>
      <c r="O171" s="19" t="n"/>
      <c r="P171" s="23" t="n"/>
      <c r="Q171" s="4" t="n"/>
      <c r="R171" s="23" t="n"/>
      <c r="S171" s="24">
        <f>IF($A171="","",IF(AND($C171="児童",OR($N171="当日連絡（急病等）",$N171="前日連絡（急病等）",$N171="前々日連絡（急病等）"),$Q171&lt;&gt;""),"対象","対象外"))</f>
        <v/>
      </c>
      <c r="T171" s="24">
        <f>IF($A171="","",IF($S171="対象",COUNTIFS($B$5:$B171,$B171,$A$5:$A171,"&gt;="&amp;EOMONTH($A171,-1)+1,$A$5:$A171,"&lt;="&amp;EOMONTH($A171,0),$S$5:$S171,"対象"),""))</f>
        <v/>
      </c>
      <c r="U171" s="24">
        <f>IF($A171="","",IF(AND($C171="児童",OR($N171="当日連絡（急病等）",$N171="前日連絡（急病等）",$N171="前々日連絡（急病等）")),"該当",""))</f>
        <v/>
      </c>
      <c r="V171" s="24">
        <f>IF($U171&lt;&gt;"該当","",COUNTIFS($B$5:$B171,$B171,$A$5:$A171,"&gt;="&amp;EOMONTH($A171,-1)+1,$A$5:$A171,"&lt;="&amp;EOMONTH($A171,0),$U$5:$U171,"該当"))</f>
        <v/>
      </c>
    </row>
    <row r="172" ht="16" customHeight="1">
      <c r="A172" s="21" t="n"/>
      <c r="B172" s="23" t="n"/>
      <c r="C172" s="23" t="n"/>
      <c r="D172" s="23" t="n"/>
      <c r="E172" s="23" t="n"/>
      <c r="F172" s="23" t="n"/>
      <c r="G172" s="23" t="n"/>
      <c r="H172" s="4" t="n"/>
      <c r="I172" s="23" t="n"/>
      <c r="J172" s="23" t="n"/>
      <c r="K172" s="4" t="n"/>
      <c r="L172" s="4" t="n"/>
      <c r="M172" s="23" t="n"/>
      <c r="N172" s="23" t="n"/>
      <c r="O172" s="19" t="n"/>
      <c r="P172" s="23" t="n"/>
      <c r="Q172" s="4" t="n"/>
      <c r="R172" s="23" t="n"/>
      <c r="S172" s="24">
        <f>IF($A172="","",IF(AND($C172="児童",OR($N172="当日連絡（急病等）",$N172="前日連絡（急病等）",$N172="前々日連絡（急病等）"),$Q172&lt;&gt;""),"対象","対象外"))</f>
        <v/>
      </c>
      <c r="T172" s="24">
        <f>IF($A172="","",IF($S172="対象",COUNTIFS($B$5:$B172,$B172,$A$5:$A172,"&gt;="&amp;EOMONTH($A172,-1)+1,$A$5:$A172,"&lt;="&amp;EOMONTH($A172,0),$S$5:$S172,"対象"),""))</f>
        <v/>
      </c>
      <c r="U172" s="24">
        <f>IF($A172="","",IF(AND($C172="児童",OR($N172="当日連絡（急病等）",$N172="前日連絡（急病等）",$N172="前々日連絡（急病等）")),"該当",""))</f>
        <v/>
      </c>
      <c r="V172" s="24">
        <f>IF($U172&lt;&gt;"該当","",COUNTIFS($B$5:$B172,$B172,$A$5:$A172,"&gt;="&amp;EOMONTH($A172,-1)+1,$A$5:$A172,"&lt;="&amp;EOMONTH($A172,0),$U$5:$U172,"該当"))</f>
        <v/>
      </c>
    </row>
    <row r="173" ht="16" customHeight="1">
      <c r="A173" s="21" t="n"/>
      <c r="B173" s="23" t="n"/>
      <c r="C173" s="23" t="n"/>
      <c r="D173" s="23" t="n"/>
      <c r="E173" s="23" t="n"/>
      <c r="F173" s="23" t="n"/>
      <c r="G173" s="23" t="n"/>
      <c r="H173" s="4" t="n"/>
      <c r="I173" s="23" t="n"/>
      <c r="J173" s="23" t="n"/>
      <c r="K173" s="4" t="n"/>
      <c r="L173" s="4" t="n"/>
      <c r="M173" s="23" t="n"/>
      <c r="N173" s="23" t="n"/>
      <c r="O173" s="19" t="n"/>
      <c r="P173" s="23" t="n"/>
      <c r="Q173" s="4" t="n"/>
      <c r="R173" s="23" t="n"/>
      <c r="S173" s="24">
        <f>IF($A173="","",IF(AND($C173="児童",OR($N173="当日連絡（急病等）",$N173="前日連絡（急病等）",$N173="前々日連絡（急病等）"),$Q173&lt;&gt;""),"対象","対象外"))</f>
        <v/>
      </c>
      <c r="T173" s="24">
        <f>IF($A173="","",IF($S173="対象",COUNTIFS($B$5:$B173,$B173,$A$5:$A173,"&gt;="&amp;EOMONTH($A173,-1)+1,$A$5:$A173,"&lt;="&amp;EOMONTH($A173,0),$S$5:$S173,"対象"),""))</f>
        <v/>
      </c>
      <c r="U173" s="24">
        <f>IF($A173="","",IF(AND($C173="児童",OR($N173="当日連絡（急病等）",$N173="前日連絡（急病等）",$N173="前々日連絡（急病等）")),"該当",""))</f>
        <v/>
      </c>
      <c r="V173" s="24">
        <f>IF($U173&lt;&gt;"該当","",COUNTIFS($B$5:$B173,$B173,$A$5:$A173,"&gt;="&amp;EOMONTH($A173,-1)+1,$A$5:$A173,"&lt;="&amp;EOMONTH($A173,0),$U$5:$U173,"該当"))</f>
        <v/>
      </c>
    </row>
    <row r="174" ht="16" customHeight="1">
      <c r="A174" s="21" t="n"/>
      <c r="B174" s="23" t="n"/>
      <c r="C174" s="23" t="n"/>
      <c r="D174" s="23" t="n"/>
      <c r="E174" s="23" t="n"/>
      <c r="F174" s="23" t="n"/>
      <c r="G174" s="23" t="n"/>
      <c r="H174" s="4" t="n"/>
      <c r="I174" s="23" t="n"/>
      <c r="J174" s="23" t="n"/>
      <c r="K174" s="4" t="n"/>
      <c r="L174" s="4" t="n"/>
      <c r="M174" s="23" t="n"/>
      <c r="N174" s="23" t="n"/>
      <c r="O174" s="19" t="n"/>
      <c r="P174" s="23" t="n"/>
      <c r="Q174" s="4" t="n"/>
      <c r="R174" s="23" t="n"/>
      <c r="S174" s="24">
        <f>IF($A174="","",IF(AND($C174="児童",OR($N174="当日連絡（急病等）",$N174="前日連絡（急病等）",$N174="前々日連絡（急病等）"),$Q174&lt;&gt;""),"対象","対象外"))</f>
        <v/>
      </c>
      <c r="T174" s="24">
        <f>IF($A174="","",IF($S174="対象",COUNTIFS($B$5:$B174,$B174,$A$5:$A174,"&gt;="&amp;EOMONTH($A174,-1)+1,$A$5:$A174,"&lt;="&amp;EOMONTH($A174,0),$S$5:$S174,"対象"),""))</f>
        <v/>
      </c>
      <c r="U174" s="24">
        <f>IF($A174="","",IF(AND($C174="児童",OR($N174="当日連絡（急病等）",$N174="前日連絡（急病等）",$N174="前々日連絡（急病等）")),"該当",""))</f>
        <v/>
      </c>
      <c r="V174" s="24">
        <f>IF($U174&lt;&gt;"該当","",COUNTIFS($B$5:$B174,$B174,$A$5:$A174,"&gt;="&amp;EOMONTH($A174,-1)+1,$A$5:$A174,"&lt;="&amp;EOMONTH($A174,0),$U$5:$U174,"該当"))</f>
        <v/>
      </c>
    </row>
    <row r="175" ht="16" customHeight="1">
      <c r="A175" s="21" t="n"/>
      <c r="B175" s="23" t="n"/>
      <c r="C175" s="23" t="n"/>
      <c r="D175" s="23" t="n"/>
      <c r="E175" s="23" t="n"/>
      <c r="F175" s="23" t="n"/>
      <c r="G175" s="23" t="n"/>
      <c r="H175" s="4" t="n"/>
      <c r="I175" s="23" t="n"/>
      <c r="J175" s="23" t="n"/>
      <c r="K175" s="4" t="n"/>
      <c r="L175" s="4" t="n"/>
      <c r="M175" s="23" t="n"/>
      <c r="N175" s="23" t="n"/>
      <c r="O175" s="19" t="n"/>
      <c r="P175" s="23" t="n"/>
      <c r="Q175" s="4" t="n"/>
      <c r="R175" s="23" t="n"/>
      <c r="S175" s="24">
        <f>IF($A175="","",IF(AND($C175="児童",OR($N175="当日連絡（急病等）",$N175="前日連絡（急病等）",$N175="前々日連絡（急病等）"),$Q175&lt;&gt;""),"対象","対象外"))</f>
        <v/>
      </c>
      <c r="T175" s="24">
        <f>IF($A175="","",IF($S175="対象",COUNTIFS($B$5:$B175,$B175,$A$5:$A175,"&gt;="&amp;EOMONTH($A175,-1)+1,$A$5:$A175,"&lt;="&amp;EOMONTH($A175,0),$S$5:$S175,"対象"),""))</f>
        <v/>
      </c>
      <c r="U175" s="24">
        <f>IF($A175="","",IF(AND($C175="児童",OR($N175="当日連絡（急病等）",$N175="前日連絡（急病等）",$N175="前々日連絡（急病等）")),"該当",""))</f>
        <v/>
      </c>
      <c r="V175" s="24">
        <f>IF($U175&lt;&gt;"該当","",COUNTIFS($B$5:$B175,$B175,$A$5:$A175,"&gt;="&amp;EOMONTH($A175,-1)+1,$A$5:$A175,"&lt;="&amp;EOMONTH($A175,0),$U$5:$U175,"該当"))</f>
        <v/>
      </c>
    </row>
    <row r="176" ht="16" customHeight="1">
      <c r="A176" s="21" t="n"/>
      <c r="B176" s="23" t="n"/>
      <c r="C176" s="23" t="n"/>
      <c r="D176" s="23" t="n"/>
      <c r="E176" s="23" t="n"/>
      <c r="F176" s="23" t="n"/>
      <c r="G176" s="23" t="n"/>
      <c r="H176" s="4" t="n"/>
      <c r="I176" s="23" t="n"/>
      <c r="J176" s="23" t="n"/>
      <c r="K176" s="4" t="n"/>
      <c r="L176" s="4" t="n"/>
      <c r="M176" s="23" t="n"/>
      <c r="N176" s="23" t="n"/>
      <c r="O176" s="19" t="n"/>
      <c r="P176" s="23" t="n"/>
      <c r="Q176" s="4" t="n"/>
      <c r="R176" s="23" t="n"/>
      <c r="S176" s="24">
        <f>IF($A176="","",IF(AND($C176="児童",OR($N176="当日連絡（急病等）",$N176="前日連絡（急病等）",$N176="前々日連絡（急病等）"),$Q176&lt;&gt;""),"対象","対象外"))</f>
        <v/>
      </c>
      <c r="T176" s="24">
        <f>IF($A176="","",IF($S176="対象",COUNTIFS($B$5:$B176,$B176,$A$5:$A176,"&gt;="&amp;EOMONTH($A176,-1)+1,$A$5:$A176,"&lt;="&amp;EOMONTH($A176,0),$S$5:$S176,"対象"),""))</f>
        <v/>
      </c>
      <c r="U176" s="24">
        <f>IF($A176="","",IF(AND($C176="児童",OR($N176="当日連絡（急病等）",$N176="前日連絡（急病等）",$N176="前々日連絡（急病等）")),"該当",""))</f>
        <v/>
      </c>
      <c r="V176" s="24">
        <f>IF($U176&lt;&gt;"該当","",COUNTIFS($B$5:$B176,$B176,$A$5:$A176,"&gt;="&amp;EOMONTH($A176,-1)+1,$A$5:$A176,"&lt;="&amp;EOMONTH($A176,0),$U$5:$U176,"該当"))</f>
        <v/>
      </c>
    </row>
    <row r="177" ht="16" customHeight="1">
      <c r="A177" s="21" t="n"/>
      <c r="B177" s="23" t="n"/>
      <c r="C177" s="23" t="n"/>
      <c r="D177" s="23" t="n"/>
      <c r="E177" s="23" t="n"/>
      <c r="F177" s="23" t="n"/>
      <c r="G177" s="23" t="n"/>
      <c r="H177" s="4" t="n"/>
      <c r="I177" s="23" t="n"/>
      <c r="J177" s="23" t="n"/>
      <c r="K177" s="4" t="n"/>
      <c r="L177" s="4" t="n"/>
      <c r="M177" s="23" t="n"/>
      <c r="N177" s="23" t="n"/>
      <c r="O177" s="19" t="n"/>
      <c r="P177" s="23" t="n"/>
      <c r="Q177" s="4" t="n"/>
      <c r="R177" s="23" t="n"/>
      <c r="S177" s="24">
        <f>IF($A177="","",IF(AND($C177="児童",OR($N177="当日連絡（急病等）",$N177="前日連絡（急病等）",$N177="前々日連絡（急病等）"),$Q177&lt;&gt;""),"対象","対象外"))</f>
        <v/>
      </c>
      <c r="T177" s="24">
        <f>IF($A177="","",IF($S177="対象",COUNTIFS($B$5:$B177,$B177,$A$5:$A177,"&gt;="&amp;EOMONTH($A177,-1)+1,$A$5:$A177,"&lt;="&amp;EOMONTH($A177,0),$S$5:$S177,"対象"),""))</f>
        <v/>
      </c>
      <c r="U177" s="24">
        <f>IF($A177="","",IF(AND($C177="児童",OR($N177="当日連絡（急病等）",$N177="前日連絡（急病等）",$N177="前々日連絡（急病等）")),"該当",""))</f>
        <v/>
      </c>
      <c r="V177" s="24">
        <f>IF($U177&lt;&gt;"該当","",COUNTIFS($B$5:$B177,$B177,$A$5:$A177,"&gt;="&amp;EOMONTH($A177,-1)+1,$A$5:$A177,"&lt;="&amp;EOMONTH($A177,0),$U$5:$U177,"該当"))</f>
        <v/>
      </c>
    </row>
    <row r="178" ht="16" customHeight="1">
      <c r="A178" s="21" t="n"/>
      <c r="B178" s="23" t="n"/>
      <c r="C178" s="23" t="n"/>
      <c r="D178" s="23" t="n"/>
      <c r="E178" s="23" t="n"/>
      <c r="F178" s="23" t="n"/>
      <c r="G178" s="23" t="n"/>
      <c r="H178" s="4" t="n"/>
      <c r="I178" s="23" t="n"/>
      <c r="J178" s="23" t="n"/>
      <c r="K178" s="4" t="n"/>
      <c r="L178" s="4" t="n"/>
      <c r="M178" s="23" t="n"/>
      <c r="N178" s="23" t="n"/>
      <c r="O178" s="19" t="n"/>
      <c r="P178" s="23" t="n"/>
      <c r="Q178" s="4" t="n"/>
      <c r="R178" s="23" t="n"/>
      <c r="S178" s="24">
        <f>IF($A178="","",IF(AND($C178="児童",OR($N178="当日連絡（急病等）",$N178="前日連絡（急病等）",$N178="前々日連絡（急病等）"),$Q178&lt;&gt;""),"対象","対象外"))</f>
        <v/>
      </c>
      <c r="T178" s="24">
        <f>IF($A178="","",IF($S178="対象",COUNTIFS($B$5:$B178,$B178,$A$5:$A178,"&gt;="&amp;EOMONTH($A178,-1)+1,$A$5:$A178,"&lt;="&amp;EOMONTH($A178,0),$S$5:$S178,"対象"),""))</f>
        <v/>
      </c>
      <c r="U178" s="24">
        <f>IF($A178="","",IF(AND($C178="児童",OR($N178="当日連絡（急病等）",$N178="前日連絡（急病等）",$N178="前々日連絡（急病等）")),"該当",""))</f>
        <v/>
      </c>
      <c r="V178" s="24">
        <f>IF($U178&lt;&gt;"該当","",COUNTIFS($B$5:$B178,$B178,$A$5:$A178,"&gt;="&amp;EOMONTH($A178,-1)+1,$A$5:$A178,"&lt;="&amp;EOMONTH($A178,0),$U$5:$U178,"該当"))</f>
        <v/>
      </c>
    </row>
    <row r="179" ht="16" customHeight="1">
      <c r="A179" s="21" t="n"/>
      <c r="B179" s="23" t="n"/>
      <c r="C179" s="23" t="n"/>
      <c r="D179" s="23" t="n"/>
      <c r="E179" s="23" t="n"/>
      <c r="F179" s="23" t="n"/>
      <c r="G179" s="23" t="n"/>
      <c r="H179" s="4" t="n"/>
      <c r="I179" s="23" t="n"/>
      <c r="J179" s="23" t="n"/>
      <c r="K179" s="4" t="n"/>
      <c r="L179" s="4" t="n"/>
      <c r="M179" s="23" t="n"/>
      <c r="N179" s="23" t="n"/>
      <c r="O179" s="19" t="n"/>
      <c r="P179" s="23" t="n"/>
      <c r="Q179" s="4" t="n"/>
      <c r="R179" s="23" t="n"/>
      <c r="S179" s="24">
        <f>IF($A179="","",IF(AND($C179="児童",OR($N179="当日連絡（急病等）",$N179="前日連絡（急病等）",$N179="前々日連絡（急病等）"),$Q179&lt;&gt;""),"対象","対象外"))</f>
        <v/>
      </c>
      <c r="T179" s="24">
        <f>IF($A179="","",IF($S179="対象",COUNTIFS($B$5:$B179,$B179,$A$5:$A179,"&gt;="&amp;EOMONTH($A179,-1)+1,$A$5:$A179,"&lt;="&amp;EOMONTH($A179,0),$S$5:$S179,"対象"),""))</f>
        <v/>
      </c>
      <c r="U179" s="24">
        <f>IF($A179="","",IF(AND($C179="児童",OR($N179="当日連絡（急病等）",$N179="前日連絡（急病等）",$N179="前々日連絡（急病等）")),"該当",""))</f>
        <v/>
      </c>
      <c r="V179" s="24">
        <f>IF($U179&lt;&gt;"該当","",COUNTIFS($B$5:$B179,$B179,$A$5:$A179,"&gt;="&amp;EOMONTH($A179,-1)+1,$A$5:$A179,"&lt;="&amp;EOMONTH($A179,0),$U$5:$U179,"該当"))</f>
        <v/>
      </c>
    </row>
    <row r="180" ht="16" customHeight="1">
      <c r="A180" s="21" t="n"/>
      <c r="B180" s="23" t="n"/>
      <c r="C180" s="23" t="n"/>
      <c r="D180" s="23" t="n"/>
      <c r="E180" s="23" t="n"/>
      <c r="F180" s="23" t="n"/>
      <c r="G180" s="23" t="n"/>
      <c r="H180" s="4" t="n"/>
      <c r="I180" s="23" t="n"/>
      <c r="J180" s="23" t="n"/>
      <c r="K180" s="4" t="n"/>
      <c r="L180" s="4" t="n"/>
      <c r="M180" s="23" t="n"/>
      <c r="N180" s="23" t="n"/>
      <c r="O180" s="19" t="n"/>
      <c r="P180" s="23" t="n"/>
      <c r="Q180" s="4" t="n"/>
      <c r="R180" s="23" t="n"/>
      <c r="S180" s="24">
        <f>IF($A180="","",IF(AND($C180="児童",OR($N180="当日連絡（急病等）",$N180="前日連絡（急病等）",$N180="前々日連絡（急病等）"),$Q180&lt;&gt;""),"対象","対象外"))</f>
        <v/>
      </c>
      <c r="T180" s="24">
        <f>IF($A180="","",IF($S180="対象",COUNTIFS($B$5:$B180,$B180,$A$5:$A180,"&gt;="&amp;EOMONTH($A180,-1)+1,$A$5:$A180,"&lt;="&amp;EOMONTH($A180,0),$S$5:$S180,"対象"),""))</f>
        <v/>
      </c>
      <c r="U180" s="24">
        <f>IF($A180="","",IF(AND($C180="児童",OR($N180="当日連絡（急病等）",$N180="前日連絡（急病等）",$N180="前々日連絡（急病等）")),"該当",""))</f>
        <v/>
      </c>
      <c r="V180" s="24">
        <f>IF($U180&lt;&gt;"該当","",COUNTIFS($B$5:$B180,$B180,$A$5:$A180,"&gt;="&amp;EOMONTH($A180,-1)+1,$A$5:$A180,"&lt;="&amp;EOMONTH($A180,0),$U$5:$U180,"該当"))</f>
        <v/>
      </c>
    </row>
    <row r="181" ht="16" customHeight="1">
      <c r="A181" s="21" t="n"/>
      <c r="B181" s="23" t="n"/>
      <c r="C181" s="23" t="n"/>
      <c r="D181" s="23" t="n"/>
      <c r="E181" s="23" t="n"/>
      <c r="F181" s="23" t="n"/>
      <c r="G181" s="23" t="n"/>
      <c r="H181" s="4" t="n"/>
      <c r="I181" s="23" t="n"/>
      <c r="J181" s="23" t="n"/>
      <c r="K181" s="4" t="n"/>
      <c r="L181" s="4" t="n"/>
      <c r="M181" s="23" t="n"/>
      <c r="N181" s="23" t="n"/>
      <c r="O181" s="19" t="n"/>
      <c r="P181" s="23" t="n"/>
      <c r="Q181" s="4" t="n"/>
      <c r="R181" s="23" t="n"/>
      <c r="S181" s="24">
        <f>IF($A181="","",IF(AND($C181="児童",OR($N181="当日連絡（急病等）",$N181="前日連絡（急病等）",$N181="前々日連絡（急病等）"),$Q181&lt;&gt;""),"対象","対象外"))</f>
        <v/>
      </c>
      <c r="T181" s="24">
        <f>IF($A181="","",IF($S181="対象",COUNTIFS($B$5:$B181,$B181,$A$5:$A181,"&gt;="&amp;EOMONTH($A181,-1)+1,$A$5:$A181,"&lt;="&amp;EOMONTH($A181,0),$S$5:$S181,"対象"),""))</f>
        <v/>
      </c>
      <c r="U181" s="24">
        <f>IF($A181="","",IF(AND($C181="児童",OR($N181="当日連絡（急病等）",$N181="前日連絡（急病等）",$N181="前々日連絡（急病等）")),"該当",""))</f>
        <v/>
      </c>
      <c r="V181" s="24">
        <f>IF($U181&lt;&gt;"該当","",COUNTIFS($B$5:$B181,$B181,$A$5:$A181,"&gt;="&amp;EOMONTH($A181,-1)+1,$A$5:$A181,"&lt;="&amp;EOMONTH($A181,0),$U$5:$U181,"該当"))</f>
        <v/>
      </c>
    </row>
    <row r="182" ht="16" customHeight="1">
      <c r="A182" s="21" t="n"/>
      <c r="B182" s="23" t="n"/>
      <c r="C182" s="23" t="n"/>
      <c r="D182" s="23" t="n"/>
      <c r="E182" s="23" t="n"/>
      <c r="F182" s="23" t="n"/>
      <c r="G182" s="23" t="n"/>
      <c r="H182" s="4" t="n"/>
      <c r="I182" s="23" t="n"/>
      <c r="J182" s="23" t="n"/>
      <c r="K182" s="4" t="n"/>
      <c r="L182" s="4" t="n"/>
      <c r="M182" s="23" t="n"/>
      <c r="N182" s="23" t="n"/>
      <c r="O182" s="19" t="n"/>
      <c r="P182" s="23" t="n"/>
      <c r="Q182" s="4" t="n"/>
      <c r="R182" s="23" t="n"/>
      <c r="S182" s="24">
        <f>IF($A182="","",IF(AND($C182="児童",OR($N182="当日連絡（急病等）",$N182="前日連絡（急病等）",$N182="前々日連絡（急病等）"),$Q182&lt;&gt;""),"対象","対象外"))</f>
        <v/>
      </c>
      <c r="T182" s="24">
        <f>IF($A182="","",IF($S182="対象",COUNTIFS($B$5:$B182,$B182,$A$5:$A182,"&gt;="&amp;EOMONTH($A182,-1)+1,$A$5:$A182,"&lt;="&amp;EOMONTH($A182,0),$S$5:$S182,"対象"),""))</f>
        <v/>
      </c>
      <c r="U182" s="24">
        <f>IF($A182="","",IF(AND($C182="児童",OR($N182="当日連絡（急病等）",$N182="前日連絡（急病等）",$N182="前々日連絡（急病等）")),"該当",""))</f>
        <v/>
      </c>
      <c r="V182" s="24">
        <f>IF($U182&lt;&gt;"該当","",COUNTIFS($B$5:$B182,$B182,$A$5:$A182,"&gt;="&amp;EOMONTH($A182,-1)+1,$A$5:$A182,"&lt;="&amp;EOMONTH($A182,0),$U$5:$U182,"該当"))</f>
        <v/>
      </c>
    </row>
    <row r="183" ht="16" customHeight="1">
      <c r="A183" s="21" t="n"/>
      <c r="B183" s="23" t="n"/>
      <c r="C183" s="23" t="n"/>
      <c r="D183" s="23" t="n"/>
      <c r="E183" s="23" t="n"/>
      <c r="F183" s="23" t="n"/>
      <c r="G183" s="23" t="n"/>
      <c r="H183" s="4" t="n"/>
      <c r="I183" s="23" t="n"/>
      <c r="J183" s="23" t="n"/>
      <c r="K183" s="4" t="n"/>
      <c r="L183" s="4" t="n"/>
      <c r="M183" s="23" t="n"/>
      <c r="N183" s="23" t="n"/>
      <c r="O183" s="19" t="n"/>
      <c r="P183" s="23" t="n"/>
      <c r="Q183" s="4" t="n"/>
      <c r="R183" s="23" t="n"/>
      <c r="S183" s="24">
        <f>IF($A183="","",IF(AND($C183="児童",OR($N183="当日連絡（急病等）",$N183="前日連絡（急病等）",$N183="前々日連絡（急病等）"),$Q183&lt;&gt;""),"対象","対象外"))</f>
        <v/>
      </c>
      <c r="T183" s="24">
        <f>IF($A183="","",IF($S183="対象",COUNTIFS($B$5:$B183,$B183,$A$5:$A183,"&gt;="&amp;EOMONTH($A183,-1)+1,$A$5:$A183,"&lt;="&amp;EOMONTH($A183,0),$S$5:$S183,"対象"),""))</f>
        <v/>
      </c>
      <c r="U183" s="24">
        <f>IF($A183="","",IF(AND($C183="児童",OR($N183="当日連絡（急病等）",$N183="前日連絡（急病等）",$N183="前々日連絡（急病等）")),"該当",""))</f>
        <v/>
      </c>
      <c r="V183" s="24">
        <f>IF($U183&lt;&gt;"該当","",COUNTIFS($B$5:$B183,$B183,$A$5:$A183,"&gt;="&amp;EOMONTH($A183,-1)+1,$A$5:$A183,"&lt;="&amp;EOMONTH($A183,0),$U$5:$U183,"該当"))</f>
        <v/>
      </c>
    </row>
    <row r="184" ht="16" customHeight="1">
      <c r="A184" s="21" t="n"/>
      <c r="B184" s="23" t="n"/>
      <c r="C184" s="23" t="n"/>
      <c r="D184" s="23" t="n"/>
      <c r="E184" s="23" t="n"/>
      <c r="F184" s="23" t="n"/>
      <c r="G184" s="23" t="n"/>
      <c r="H184" s="4" t="n"/>
      <c r="I184" s="23" t="n"/>
      <c r="J184" s="23" t="n"/>
      <c r="K184" s="4" t="n"/>
      <c r="L184" s="4" t="n"/>
      <c r="M184" s="23" t="n"/>
      <c r="N184" s="23" t="n"/>
      <c r="O184" s="19" t="n"/>
      <c r="P184" s="23" t="n"/>
      <c r="Q184" s="4" t="n"/>
      <c r="R184" s="23" t="n"/>
      <c r="S184" s="24">
        <f>IF($A184="","",IF(AND($C184="児童",OR($N184="当日連絡（急病等）",$N184="前日連絡（急病等）",$N184="前々日連絡（急病等）"),$Q184&lt;&gt;""),"対象","対象外"))</f>
        <v/>
      </c>
      <c r="T184" s="24">
        <f>IF($A184="","",IF($S184="対象",COUNTIFS($B$5:$B184,$B184,$A$5:$A184,"&gt;="&amp;EOMONTH($A184,-1)+1,$A$5:$A184,"&lt;="&amp;EOMONTH($A184,0),$S$5:$S184,"対象"),""))</f>
        <v/>
      </c>
      <c r="U184" s="24">
        <f>IF($A184="","",IF(AND($C184="児童",OR($N184="当日連絡（急病等）",$N184="前日連絡（急病等）",$N184="前々日連絡（急病等）")),"該当",""))</f>
        <v/>
      </c>
      <c r="V184" s="24">
        <f>IF($U184&lt;&gt;"該当","",COUNTIFS($B$5:$B184,$B184,$A$5:$A184,"&gt;="&amp;EOMONTH($A184,-1)+1,$A$5:$A184,"&lt;="&amp;EOMONTH($A184,0),$U$5:$U184,"該当"))</f>
        <v/>
      </c>
    </row>
    <row r="185" ht="16" customHeight="1">
      <c r="A185" s="21" t="n"/>
      <c r="B185" s="23" t="n"/>
      <c r="C185" s="23" t="n"/>
      <c r="D185" s="23" t="n"/>
      <c r="E185" s="23" t="n"/>
      <c r="F185" s="23" t="n"/>
      <c r="G185" s="23" t="n"/>
      <c r="H185" s="4" t="n"/>
      <c r="I185" s="23" t="n"/>
      <c r="J185" s="23" t="n"/>
      <c r="K185" s="4" t="n"/>
      <c r="L185" s="4" t="n"/>
      <c r="M185" s="23" t="n"/>
      <c r="N185" s="23" t="n"/>
      <c r="O185" s="19" t="n"/>
      <c r="P185" s="23" t="n"/>
      <c r="Q185" s="4" t="n"/>
      <c r="R185" s="23" t="n"/>
      <c r="S185" s="24">
        <f>IF($A185="","",IF(AND($C185="児童",OR($N185="当日連絡（急病等）",$N185="前日連絡（急病等）",$N185="前々日連絡（急病等）"),$Q185&lt;&gt;""),"対象","対象外"))</f>
        <v/>
      </c>
      <c r="T185" s="24">
        <f>IF($A185="","",IF($S185="対象",COUNTIFS($B$5:$B185,$B185,$A$5:$A185,"&gt;="&amp;EOMONTH($A185,-1)+1,$A$5:$A185,"&lt;="&amp;EOMONTH($A185,0),$S$5:$S185,"対象"),""))</f>
        <v/>
      </c>
      <c r="U185" s="24">
        <f>IF($A185="","",IF(AND($C185="児童",OR($N185="当日連絡（急病等）",$N185="前日連絡（急病等）",$N185="前々日連絡（急病等）")),"該当",""))</f>
        <v/>
      </c>
      <c r="V185" s="24">
        <f>IF($U185&lt;&gt;"該当","",COUNTIFS($B$5:$B185,$B185,$A$5:$A185,"&gt;="&amp;EOMONTH($A185,-1)+1,$A$5:$A185,"&lt;="&amp;EOMONTH($A185,0),$U$5:$U185,"該当"))</f>
        <v/>
      </c>
    </row>
    <row r="186" ht="16" customHeight="1">
      <c r="A186" s="21" t="n"/>
      <c r="B186" s="23" t="n"/>
      <c r="C186" s="23" t="n"/>
      <c r="D186" s="23" t="n"/>
      <c r="E186" s="23" t="n"/>
      <c r="F186" s="23" t="n"/>
      <c r="G186" s="23" t="n"/>
      <c r="H186" s="4" t="n"/>
      <c r="I186" s="23" t="n"/>
      <c r="J186" s="23" t="n"/>
      <c r="K186" s="4" t="n"/>
      <c r="L186" s="4" t="n"/>
      <c r="M186" s="23" t="n"/>
      <c r="N186" s="23" t="n"/>
      <c r="O186" s="19" t="n"/>
      <c r="P186" s="23" t="n"/>
      <c r="Q186" s="4" t="n"/>
      <c r="R186" s="23" t="n"/>
      <c r="S186" s="24">
        <f>IF($A186="","",IF(AND($C186="児童",OR($N186="当日連絡（急病等）",$N186="前日連絡（急病等）",$N186="前々日連絡（急病等）"),$Q186&lt;&gt;""),"対象","対象外"))</f>
        <v/>
      </c>
      <c r="T186" s="24">
        <f>IF($A186="","",IF($S186="対象",COUNTIFS($B$5:$B186,$B186,$A$5:$A186,"&gt;="&amp;EOMONTH($A186,-1)+1,$A$5:$A186,"&lt;="&amp;EOMONTH($A186,0),$S$5:$S186,"対象"),""))</f>
        <v/>
      </c>
      <c r="U186" s="24">
        <f>IF($A186="","",IF(AND($C186="児童",OR($N186="当日連絡（急病等）",$N186="前日連絡（急病等）",$N186="前々日連絡（急病等）")),"該当",""))</f>
        <v/>
      </c>
      <c r="V186" s="24">
        <f>IF($U186&lt;&gt;"該当","",COUNTIFS($B$5:$B186,$B186,$A$5:$A186,"&gt;="&amp;EOMONTH($A186,-1)+1,$A$5:$A186,"&lt;="&amp;EOMONTH($A186,0),$U$5:$U186,"該当"))</f>
        <v/>
      </c>
    </row>
    <row r="187" ht="16" customHeight="1">
      <c r="A187" s="21" t="n"/>
      <c r="B187" s="23" t="n"/>
      <c r="C187" s="23" t="n"/>
      <c r="D187" s="23" t="n"/>
      <c r="E187" s="23" t="n"/>
      <c r="F187" s="23" t="n"/>
      <c r="G187" s="23" t="n"/>
      <c r="H187" s="4" t="n"/>
      <c r="I187" s="23" t="n"/>
      <c r="J187" s="23" t="n"/>
      <c r="K187" s="4" t="n"/>
      <c r="L187" s="4" t="n"/>
      <c r="M187" s="23" t="n"/>
      <c r="N187" s="23" t="n"/>
      <c r="O187" s="19" t="n"/>
      <c r="P187" s="23" t="n"/>
      <c r="Q187" s="4" t="n"/>
      <c r="R187" s="23" t="n"/>
      <c r="S187" s="24">
        <f>IF($A187="","",IF(AND($C187="児童",OR($N187="当日連絡（急病等）",$N187="前日連絡（急病等）",$N187="前々日連絡（急病等）"),$Q187&lt;&gt;""),"対象","対象外"))</f>
        <v/>
      </c>
      <c r="T187" s="24">
        <f>IF($A187="","",IF($S187="対象",COUNTIFS($B$5:$B187,$B187,$A$5:$A187,"&gt;="&amp;EOMONTH($A187,-1)+1,$A$5:$A187,"&lt;="&amp;EOMONTH($A187,0),$S$5:$S187,"対象"),""))</f>
        <v/>
      </c>
      <c r="U187" s="24">
        <f>IF($A187="","",IF(AND($C187="児童",OR($N187="当日連絡（急病等）",$N187="前日連絡（急病等）",$N187="前々日連絡（急病等）")),"該当",""))</f>
        <v/>
      </c>
      <c r="V187" s="24">
        <f>IF($U187&lt;&gt;"該当","",COUNTIFS($B$5:$B187,$B187,$A$5:$A187,"&gt;="&amp;EOMONTH($A187,-1)+1,$A$5:$A187,"&lt;="&amp;EOMONTH($A187,0),$U$5:$U187,"該当"))</f>
        <v/>
      </c>
    </row>
    <row r="188" ht="16" customHeight="1">
      <c r="A188" s="21" t="n"/>
      <c r="B188" s="23" t="n"/>
      <c r="C188" s="23" t="n"/>
      <c r="D188" s="23" t="n"/>
      <c r="E188" s="23" t="n"/>
      <c r="F188" s="23" t="n"/>
      <c r="G188" s="23" t="n"/>
      <c r="H188" s="4" t="n"/>
      <c r="I188" s="23" t="n"/>
      <c r="J188" s="23" t="n"/>
      <c r="K188" s="4" t="n"/>
      <c r="L188" s="4" t="n"/>
      <c r="M188" s="23" t="n"/>
      <c r="N188" s="23" t="n"/>
      <c r="O188" s="19" t="n"/>
      <c r="P188" s="23" t="n"/>
      <c r="Q188" s="4" t="n"/>
      <c r="R188" s="23" t="n"/>
      <c r="S188" s="24">
        <f>IF($A188="","",IF(AND($C188="児童",OR($N188="当日連絡（急病等）",$N188="前日連絡（急病等）",$N188="前々日連絡（急病等）"),$Q188&lt;&gt;""),"対象","対象外"))</f>
        <v/>
      </c>
      <c r="T188" s="24">
        <f>IF($A188="","",IF($S188="対象",COUNTIFS($B$5:$B188,$B188,$A$5:$A188,"&gt;="&amp;EOMONTH($A188,-1)+1,$A$5:$A188,"&lt;="&amp;EOMONTH($A188,0),$S$5:$S188,"対象"),""))</f>
        <v/>
      </c>
      <c r="U188" s="24">
        <f>IF($A188="","",IF(AND($C188="児童",OR($N188="当日連絡（急病等）",$N188="前日連絡（急病等）",$N188="前々日連絡（急病等）")),"該当",""))</f>
        <v/>
      </c>
      <c r="V188" s="24">
        <f>IF($U188&lt;&gt;"該当","",COUNTIFS($B$5:$B188,$B188,$A$5:$A188,"&gt;="&amp;EOMONTH($A188,-1)+1,$A$5:$A188,"&lt;="&amp;EOMONTH($A188,0),$U$5:$U188,"該当"))</f>
        <v/>
      </c>
    </row>
    <row r="189" ht="16" customHeight="1">
      <c r="A189" s="21" t="n"/>
      <c r="B189" s="23" t="n"/>
      <c r="C189" s="23" t="n"/>
      <c r="D189" s="23" t="n"/>
      <c r="E189" s="23" t="n"/>
      <c r="F189" s="23" t="n"/>
      <c r="G189" s="23" t="n"/>
      <c r="H189" s="4" t="n"/>
      <c r="I189" s="23" t="n"/>
      <c r="J189" s="23" t="n"/>
      <c r="K189" s="4" t="n"/>
      <c r="L189" s="4" t="n"/>
      <c r="M189" s="23" t="n"/>
      <c r="N189" s="23" t="n"/>
      <c r="O189" s="19" t="n"/>
      <c r="P189" s="23" t="n"/>
      <c r="Q189" s="4" t="n"/>
      <c r="R189" s="23" t="n"/>
      <c r="S189" s="24">
        <f>IF($A189="","",IF(AND($C189="児童",OR($N189="当日連絡（急病等）",$N189="前日連絡（急病等）",$N189="前々日連絡（急病等）"),$Q189&lt;&gt;""),"対象","対象外"))</f>
        <v/>
      </c>
      <c r="T189" s="24">
        <f>IF($A189="","",IF($S189="対象",COUNTIFS($B$5:$B189,$B189,$A$5:$A189,"&gt;="&amp;EOMONTH($A189,-1)+1,$A$5:$A189,"&lt;="&amp;EOMONTH($A189,0),$S$5:$S189,"対象"),""))</f>
        <v/>
      </c>
      <c r="U189" s="24">
        <f>IF($A189="","",IF(AND($C189="児童",OR($N189="当日連絡（急病等）",$N189="前日連絡（急病等）",$N189="前々日連絡（急病等）")),"該当",""))</f>
        <v/>
      </c>
      <c r="V189" s="24">
        <f>IF($U189&lt;&gt;"該当","",COUNTIFS($B$5:$B189,$B189,$A$5:$A189,"&gt;="&amp;EOMONTH($A189,-1)+1,$A$5:$A189,"&lt;="&amp;EOMONTH($A189,0),$U$5:$U189,"該当"))</f>
        <v/>
      </c>
    </row>
    <row r="190" ht="16" customHeight="1">
      <c r="A190" s="21" t="n"/>
      <c r="B190" s="23" t="n"/>
      <c r="C190" s="23" t="n"/>
      <c r="D190" s="23" t="n"/>
      <c r="E190" s="23" t="n"/>
      <c r="F190" s="23" t="n"/>
      <c r="G190" s="23" t="n"/>
      <c r="H190" s="4" t="n"/>
      <c r="I190" s="23" t="n"/>
      <c r="J190" s="23" t="n"/>
      <c r="K190" s="4" t="n"/>
      <c r="L190" s="4" t="n"/>
      <c r="M190" s="23" t="n"/>
      <c r="N190" s="23" t="n"/>
      <c r="O190" s="19" t="n"/>
      <c r="P190" s="23" t="n"/>
      <c r="Q190" s="4" t="n"/>
      <c r="R190" s="23" t="n"/>
      <c r="S190" s="24">
        <f>IF($A190="","",IF(AND($C190="児童",OR($N190="当日連絡（急病等）",$N190="前日連絡（急病等）",$N190="前々日連絡（急病等）"),$Q190&lt;&gt;""),"対象","対象外"))</f>
        <v/>
      </c>
      <c r="T190" s="24">
        <f>IF($A190="","",IF($S190="対象",COUNTIFS($B$5:$B190,$B190,$A$5:$A190,"&gt;="&amp;EOMONTH($A190,-1)+1,$A$5:$A190,"&lt;="&amp;EOMONTH($A190,0),$S$5:$S190,"対象"),""))</f>
        <v/>
      </c>
      <c r="U190" s="24">
        <f>IF($A190="","",IF(AND($C190="児童",OR($N190="当日連絡（急病等）",$N190="前日連絡（急病等）",$N190="前々日連絡（急病等）")),"該当",""))</f>
        <v/>
      </c>
      <c r="V190" s="24">
        <f>IF($U190&lt;&gt;"該当","",COUNTIFS($B$5:$B190,$B190,$A$5:$A190,"&gt;="&amp;EOMONTH($A190,-1)+1,$A$5:$A190,"&lt;="&amp;EOMONTH($A190,0),$U$5:$U190,"該当"))</f>
        <v/>
      </c>
    </row>
    <row r="191" ht="16" customHeight="1">
      <c r="A191" s="21" t="n"/>
      <c r="B191" s="23" t="n"/>
      <c r="C191" s="23" t="n"/>
      <c r="D191" s="23" t="n"/>
      <c r="E191" s="23" t="n"/>
      <c r="F191" s="23" t="n"/>
      <c r="G191" s="23" t="n"/>
      <c r="H191" s="4" t="n"/>
      <c r="I191" s="23" t="n"/>
      <c r="J191" s="23" t="n"/>
      <c r="K191" s="4" t="n"/>
      <c r="L191" s="4" t="n"/>
      <c r="M191" s="23" t="n"/>
      <c r="N191" s="23" t="n"/>
      <c r="O191" s="19" t="n"/>
      <c r="P191" s="23" t="n"/>
      <c r="Q191" s="4" t="n"/>
      <c r="R191" s="23" t="n"/>
      <c r="S191" s="24">
        <f>IF($A191="","",IF(AND($C191="児童",OR($N191="当日連絡（急病等）",$N191="前日連絡（急病等）",$N191="前々日連絡（急病等）"),$Q191&lt;&gt;""),"対象","対象外"))</f>
        <v/>
      </c>
      <c r="T191" s="24">
        <f>IF($A191="","",IF($S191="対象",COUNTIFS($B$5:$B191,$B191,$A$5:$A191,"&gt;="&amp;EOMONTH($A191,-1)+1,$A$5:$A191,"&lt;="&amp;EOMONTH($A191,0),$S$5:$S191,"対象"),""))</f>
        <v/>
      </c>
      <c r="U191" s="24">
        <f>IF($A191="","",IF(AND($C191="児童",OR($N191="当日連絡（急病等）",$N191="前日連絡（急病等）",$N191="前々日連絡（急病等）")),"該当",""))</f>
        <v/>
      </c>
      <c r="V191" s="24">
        <f>IF($U191&lt;&gt;"該当","",COUNTIFS($B$5:$B191,$B191,$A$5:$A191,"&gt;="&amp;EOMONTH($A191,-1)+1,$A$5:$A191,"&lt;="&amp;EOMONTH($A191,0),$U$5:$U191,"該当"))</f>
        <v/>
      </c>
    </row>
    <row r="192" ht="16" customHeight="1">
      <c r="A192" s="21" t="n"/>
      <c r="B192" s="23" t="n"/>
      <c r="C192" s="23" t="n"/>
      <c r="D192" s="23" t="n"/>
      <c r="E192" s="23" t="n"/>
      <c r="F192" s="23" t="n"/>
      <c r="G192" s="23" t="n"/>
      <c r="H192" s="4" t="n"/>
      <c r="I192" s="23" t="n"/>
      <c r="J192" s="23" t="n"/>
      <c r="K192" s="4" t="n"/>
      <c r="L192" s="4" t="n"/>
      <c r="M192" s="23" t="n"/>
      <c r="N192" s="23" t="n"/>
      <c r="O192" s="19" t="n"/>
      <c r="P192" s="23" t="n"/>
      <c r="Q192" s="4" t="n"/>
      <c r="R192" s="23" t="n"/>
      <c r="S192" s="24">
        <f>IF($A192="","",IF(AND($C192="児童",OR($N192="当日連絡（急病等）",$N192="前日連絡（急病等）",$N192="前々日連絡（急病等）"),$Q192&lt;&gt;""),"対象","対象外"))</f>
        <v/>
      </c>
      <c r="T192" s="24">
        <f>IF($A192="","",IF($S192="対象",COUNTIFS($B$5:$B192,$B192,$A$5:$A192,"&gt;="&amp;EOMONTH($A192,-1)+1,$A$5:$A192,"&lt;="&amp;EOMONTH($A192,0),$S$5:$S192,"対象"),""))</f>
        <v/>
      </c>
      <c r="U192" s="24">
        <f>IF($A192="","",IF(AND($C192="児童",OR($N192="当日連絡（急病等）",$N192="前日連絡（急病等）",$N192="前々日連絡（急病等）")),"該当",""))</f>
        <v/>
      </c>
      <c r="V192" s="24">
        <f>IF($U192&lt;&gt;"該当","",COUNTIFS($B$5:$B192,$B192,$A$5:$A192,"&gt;="&amp;EOMONTH($A192,-1)+1,$A$5:$A192,"&lt;="&amp;EOMONTH($A192,0),$U$5:$U192,"該当"))</f>
        <v/>
      </c>
    </row>
    <row r="193" ht="16" customHeight="1">
      <c r="A193" s="21" t="n"/>
      <c r="B193" s="23" t="n"/>
      <c r="C193" s="23" t="n"/>
      <c r="D193" s="23" t="n"/>
      <c r="E193" s="23" t="n"/>
      <c r="F193" s="23" t="n"/>
      <c r="G193" s="23" t="n"/>
      <c r="H193" s="4" t="n"/>
      <c r="I193" s="23" t="n"/>
      <c r="J193" s="23" t="n"/>
      <c r="K193" s="4" t="n"/>
      <c r="L193" s="4" t="n"/>
      <c r="M193" s="23" t="n"/>
      <c r="N193" s="23" t="n"/>
      <c r="O193" s="19" t="n"/>
      <c r="P193" s="23" t="n"/>
      <c r="Q193" s="4" t="n"/>
      <c r="R193" s="23" t="n"/>
      <c r="S193" s="24">
        <f>IF($A193="","",IF(AND($C193="児童",OR($N193="当日連絡（急病等）",$N193="前日連絡（急病等）",$N193="前々日連絡（急病等）"),$Q193&lt;&gt;""),"対象","対象外"))</f>
        <v/>
      </c>
      <c r="T193" s="24">
        <f>IF($A193="","",IF($S193="対象",COUNTIFS($B$5:$B193,$B193,$A$5:$A193,"&gt;="&amp;EOMONTH($A193,-1)+1,$A$5:$A193,"&lt;="&amp;EOMONTH($A193,0),$S$5:$S193,"対象"),""))</f>
        <v/>
      </c>
      <c r="U193" s="24">
        <f>IF($A193="","",IF(AND($C193="児童",OR($N193="当日連絡（急病等）",$N193="前日連絡（急病等）",$N193="前々日連絡（急病等）")),"該当",""))</f>
        <v/>
      </c>
      <c r="V193" s="24">
        <f>IF($U193&lt;&gt;"該当","",COUNTIFS($B$5:$B193,$B193,$A$5:$A193,"&gt;="&amp;EOMONTH($A193,-1)+1,$A$5:$A193,"&lt;="&amp;EOMONTH($A193,0),$U$5:$U193,"該当"))</f>
        <v/>
      </c>
    </row>
    <row r="194" ht="16" customHeight="1">
      <c r="A194" s="21" t="n"/>
      <c r="B194" s="23" t="n"/>
      <c r="C194" s="23" t="n"/>
      <c r="D194" s="23" t="n"/>
      <c r="E194" s="23" t="n"/>
      <c r="F194" s="23" t="n"/>
      <c r="G194" s="23" t="n"/>
      <c r="H194" s="4" t="n"/>
      <c r="I194" s="23" t="n"/>
      <c r="J194" s="23" t="n"/>
      <c r="K194" s="4" t="n"/>
      <c r="L194" s="4" t="n"/>
      <c r="M194" s="23" t="n"/>
      <c r="N194" s="23" t="n"/>
      <c r="O194" s="19" t="n"/>
      <c r="P194" s="23" t="n"/>
      <c r="Q194" s="4" t="n"/>
      <c r="R194" s="23" t="n"/>
      <c r="S194" s="24">
        <f>IF($A194="","",IF(AND($C194="児童",OR($N194="当日連絡（急病等）",$N194="前日連絡（急病等）",$N194="前々日連絡（急病等）"),$Q194&lt;&gt;""),"対象","対象外"))</f>
        <v/>
      </c>
      <c r="T194" s="24">
        <f>IF($A194="","",IF($S194="対象",COUNTIFS($B$5:$B194,$B194,$A$5:$A194,"&gt;="&amp;EOMONTH($A194,-1)+1,$A$5:$A194,"&lt;="&amp;EOMONTH($A194,0),$S$5:$S194,"対象"),""))</f>
        <v/>
      </c>
      <c r="U194" s="24">
        <f>IF($A194="","",IF(AND($C194="児童",OR($N194="当日連絡（急病等）",$N194="前日連絡（急病等）",$N194="前々日連絡（急病等）")),"該当",""))</f>
        <v/>
      </c>
      <c r="V194" s="24">
        <f>IF($U194&lt;&gt;"該当","",COUNTIFS($B$5:$B194,$B194,$A$5:$A194,"&gt;="&amp;EOMONTH($A194,-1)+1,$A$5:$A194,"&lt;="&amp;EOMONTH($A194,0),$U$5:$U194,"該当"))</f>
        <v/>
      </c>
    </row>
    <row r="195" ht="16" customHeight="1">
      <c r="A195" s="21" t="n"/>
      <c r="B195" s="23" t="n"/>
      <c r="C195" s="23" t="n"/>
      <c r="D195" s="23" t="n"/>
      <c r="E195" s="23" t="n"/>
      <c r="F195" s="23" t="n"/>
      <c r="G195" s="23" t="n"/>
      <c r="H195" s="4" t="n"/>
      <c r="I195" s="23" t="n"/>
      <c r="J195" s="23" t="n"/>
      <c r="K195" s="4" t="n"/>
      <c r="L195" s="4" t="n"/>
      <c r="M195" s="23" t="n"/>
      <c r="N195" s="23" t="n"/>
      <c r="O195" s="19" t="n"/>
      <c r="P195" s="23" t="n"/>
      <c r="Q195" s="4" t="n"/>
      <c r="R195" s="23" t="n"/>
      <c r="S195" s="24">
        <f>IF($A195="","",IF(AND($C195="児童",OR($N195="当日連絡（急病等）",$N195="前日連絡（急病等）",$N195="前々日連絡（急病等）"),$Q195&lt;&gt;""),"対象","対象外"))</f>
        <v/>
      </c>
      <c r="T195" s="24">
        <f>IF($A195="","",IF($S195="対象",COUNTIFS($B$5:$B195,$B195,$A$5:$A195,"&gt;="&amp;EOMONTH($A195,-1)+1,$A$5:$A195,"&lt;="&amp;EOMONTH($A195,0),$S$5:$S195,"対象"),""))</f>
        <v/>
      </c>
      <c r="U195" s="24">
        <f>IF($A195="","",IF(AND($C195="児童",OR($N195="当日連絡（急病等）",$N195="前日連絡（急病等）",$N195="前々日連絡（急病等）")),"該当",""))</f>
        <v/>
      </c>
      <c r="V195" s="24">
        <f>IF($U195&lt;&gt;"該当","",COUNTIFS($B$5:$B195,$B195,$A$5:$A195,"&gt;="&amp;EOMONTH($A195,-1)+1,$A$5:$A195,"&lt;="&amp;EOMONTH($A195,0),$U$5:$U195,"該当"))</f>
        <v/>
      </c>
    </row>
    <row r="196" ht="16" customHeight="1">
      <c r="A196" s="21" t="n"/>
      <c r="B196" s="23" t="n"/>
      <c r="C196" s="23" t="n"/>
      <c r="D196" s="23" t="n"/>
      <c r="E196" s="23" t="n"/>
      <c r="F196" s="23" t="n"/>
      <c r="G196" s="23" t="n"/>
      <c r="H196" s="4" t="n"/>
      <c r="I196" s="23" t="n"/>
      <c r="J196" s="23" t="n"/>
      <c r="K196" s="4" t="n"/>
      <c r="L196" s="4" t="n"/>
      <c r="M196" s="23" t="n"/>
      <c r="N196" s="23" t="n"/>
      <c r="O196" s="19" t="n"/>
      <c r="P196" s="23" t="n"/>
      <c r="Q196" s="4" t="n"/>
      <c r="R196" s="23" t="n"/>
      <c r="S196" s="24">
        <f>IF($A196="","",IF(AND($C196="児童",OR($N196="当日連絡（急病等）",$N196="前日連絡（急病等）",$N196="前々日連絡（急病等）"),$Q196&lt;&gt;""),"対象","対象外"))</f>
        <v/>
      </c>
      <c r="T196" s="24">
        <f>IF($A196="","",IF($S196="対象",COUNTIFS($B$5:$B196,$B196,$A$5:$A196,"&gt;="&amp;EOMONTH($A196,-1)+1,$A$5:$A196,"&lt;="&amp;EOMONTH($A196,0),$S$5:$S196,"対象"),""))</f>
        <v/>
      </c>
      <c r="U196" s="24">
        <f>IF($A196="","",IF(AND($C196="児童",OR($N196="当日連絡（急病等）",$N196="前日連絡（急病等）",$N196="前々日連絡（急病等）")),"該当",""))</f>
        <v/>
      </c>
      <c r="V196" s="24">
        <f>IF($U196&lt;&gt;"該当","",COUNTIFS($B$5:$B196,$B196,$A$5:$A196,"&gt;="&amp;EOMONTH($A196,-1)+1,$A$5:$A196,"&lt;="&amp;EOMONTH($A196,0),$U$5:$U196,"該当"))</f>
        <v/>
      </c>
    </row>
    <row r="197" ht="16" customHeight="1">
      <c r="A197" s="21" t="n"/>
      <c r="B197" s="23" t="n"/>
      <c r="C197" s="23" t="n"/>
      <c r="D197" s="23" t="n"/>
      <c r="E197" s="23" t="n"/>
      <c r="F197" s="23" t="n"/>
      <c r="G197" s="23" t="n"/>
      <c r="H197" s="4" t="n"/>
      <c r="I197" s="23" t="n"/>
      <c r="J197" s="23" t="n"/>
      <c r="K197" s="4" t="n"/>
      <c r="L197" s="4" t="n"/>
      <c r="M197" s="23" t="n"/>
      <c r="N197" s="23" t="n"/>
      <c r="O197" s="19" t="n"/>
      <c r="P197" s="23" t="n"/>
      <c r="Q197" s="4" t="n"/>
      <c r="R197" s="23" t="n"/>
      <c r="S197" s="24">
        <f>IF($A197="","",IF(AND($C197="児童",OR($N197="当日連絡（急病等）",$N197="前日連絡（急病等）",$N197="前々日連絡（急病等）"),$Q197&lt;&gt;""),"対象","対象外"))</f>
        <v/>
      </c>
      <c r="T197" s="24">
        <f>IF($A197="","",IF($S197="対象",COUNTIFS($B$5:$B197,$B197,$A$5:$A197,"&gt;="&amp;EOMONTH($A197,-1)+1,$A$5:$A197,"&lt;="&amp;EOMONTH($A197,0),$S$5:$S197,"対象"),""))</f>
        <v/>
      </c>
      <c r="U197" s="24">
        <f>IF($A197="","",IF(AND($C197="児童",OR($N197="当日連絡（急病等）",$N197="前日連絡（急病等）",$N197="前々日連絡（急病等）")),"該当",""))</f>
        <v/>
      </c>
      <c r="V197" s="24">
        <f>IF($U197&lt;&gt;"該当","",COUNTIFS($B$5:$B197,$B197,$A$5:$A197,"&gt;="&amp;EOMONTH($A197,-1)+1,$A$5:$A197,"&lt;="&amp;EOMONTH($A197,0),$U$5:$U197,"該当"))</f>
        <v/>
      </c>
    </row>
    <row r="198" ht="16" customHeight="1">
      <c r="A198" s="21" t="n"/>
      <c r="B198" s="23" t="n"/>
      <c r="C198" s="23" t="n"/>
      <c r="D198" s="23" t="n"/>
      <c r="E198" s="23" t="n"/>
      <c r="F198" s="23" t="n"/>
      <c r="G198" s="23" t="n"/>
      <c r="H198" s="4" t="n"/>
      <c r="I198" s="23" t="n"/>
      <c r="J198" s="23" t="n"/>
      <c r="K198" s="4" t="n"/>
      <c r="L198" s="4" t="n"/>
      <c r="M198" s="23" t="n"/>
      <c r="N198" s="23" t="n"/>
      <c r="O198" s="19" t="n"/>
      <c r="P198" s="23" t="n"/>
      <c r="Q198" s="4" t="n"/>
      <c r="R198" s="23" t="n"/>
      <c r="S198" s="24">
        <f>IF($A198="","",IF(AND($C198="児童",OR($N198="当日連絡（急病等）",$N198="前日連絡（急病等）",$N198="前々日連絡（急病等）"),$Q198&lt;&gt;""),"対象","対象外"))</f>
        <v/>
      </c>
      <c r="T198" s="24">
        <f>IF($A198="","",IF($S198="対象",COUNTIFS($B$5:$B198,$B198,$A$5:$A198,"&gt;="&amp;EOMONTH($A198,-1)+1,$A$5:$A198,"&lt;="&amp;EOMONTH($A198,0),$S$5:$S198,"対象"),""))</f>
        <v/>
      </c>
      <c r="U198" s="24">
        <f>IF($A198="","",IF(AND($C198="児童",OR($N198="当日連絡（急病等）",$N198="前日連絡（急病等）",$N198="前々日連絡（急病等）")),"該当",""))</f>
        <v/>
      </c>
      <c r="V198" s="24">
        <f>IF($U198&lt;&gt;"該当","",COUNTIFS($B$5:$B198,$B198,$A$5:$A198,"&gt;="&amp;EOMONTH($A198,-1)+1,$A$5:$A198,"&lt;="&amp;EOMONTH($A198,0),$U$5:$U198,"該当"))</f>
        <v/>
      </c>
    </row>
    <row r="199" ht="16" customHeight="1">
      <c r="A199" s="21" t="n"/>
      <c r="B199" s="23" t="n"/>
      <c r="C199" s="23" t="n"/>
      <c r="D199" s="23" t="n"/>
      <c r="E199" s="23" t="n"/>
      <c r="F199" s="23" t="n"/>
      <c r="G199" s="23" t="n"/>
      <c r="H199" s="4" t="n"/>
      <c r="I199" s="23" t="n"/>
      <c r="J199" s="23" t="n"/>
      <c r="K199" s="4" t="n"/>
      <c r="L199" s="4" t="n"/>
      <c r="M199" s="23" t="n"/>
      <c r="N199" s="23" t="n"/>
      <c r="O199" s="19" t="n"/>
      <c r="P199" s="23" t="n"/>
      <c r="Q199" s="4" t="n"/>
      <c r="R199" s="23" t="n"/>
      <c r="S199" s="24">
        <f>IF($A199="","",IF(AND($C199="児童",OR($N199="当日連絡（急病等）",$N199="前日連絡（急病等）",$N199="前々日連絡（急病等）"),$Q199&lt;&gt;""),"対象","対象外"))</f>
        <v/>
      </c>
      <c r="T199" s="24">
        <f>IF($A199="","",IF($S199="対象",COUNTIFS($B$5:$B199,$B199,$A$5:$A199,"&gt;="&amp;EOMONTH($A199,-1)+1,$A$5:$A199,"&lt;="&amp;EOMONTH($A199,0),$S$5:$S199,"対象"),""))</f>
        <v/>
      </c>
      <c r="U199" s="24">
        <f>IF($A199="","",IF(AND($C199="児童",OR($N199="当日連絡（急病等）",$N199="前日連絡（急病等）",$N199="前々日連絡（急病等）")),"該当",""))</f>
        <v/>
      </c>
      <c r="V199" s="24">
        <f>IF($U199&lt;&gt;"該当","",COUNTIFS($B$5:$B199,$B199,$A$5:$A199,"&gt;="&amp;EOMONTH($A199,-1)+1,$A$5:$A199,"&lt;="&amp;EOMONTH($A199,0),$U$5:$U199,"該当"))</f>
        <v/>
      </c>
    </row>
    <row r="200" ht="16" customHeight="1">
      <c r="A200" s="21" t="n"/>
      <c r="B200" s="23" t="n"/>
      <c r="C200" s="23" t="n"/>
      <c r="D200" s="23" t="n"/>
      <c r="E200" s="23" t="n"/>
      <c r="F200" s="23" t="n"/>
      <c r="G200" s="23" t="n"/>
      <c r="H200" s="4" t="n"/>
      <c r="I200" s="23" t="n"/>
      <c r="J200" s="23" t="n"/>
      <c r="K200" s="4" t="n"/>
      <c r="L200" s="4" t="n"/>
      <c r="M200" s="23" t="n"/>
      <c r="N200" s="23" t="n"/>
      <c r="O200" s="19" t="n"/>
      <c r="P200" s="23" t="n"/>
      <c r="Q200" s="4" t="n"/>
      <c r="R200" s="23" t="n"/>
      <c r="S200" s="24">
        <f>IF($A200="","",IF(AND($C200="児童",OR($N200="当日連絡（急病等）",$N200="前日連絡（急病等）",$N200="前々日連絡（急病等）"),$Q200&lt;&gt;""),"対象","対象外"))</f>
        <v/>
      </c>
      <c r="T200" s="24">
        <f>IF($A200="","",IF($S200="対象",COUNTIFS($B$5:$B200,$B200,$A$5:$A200,"&gt;="&amp;EOMONTH($A200,-1)+1,$A$5:$A200,"&lt;="&amp;EOMONTH($A200,0),$S$5:$S200,"対象"),""))</f>
        <v/>
      </c>
      <c r="U200" s="24">
        <f>IF($A200="","",IF(AND($C200="児童",OR($N200="当日連絡（急病等）",$N200="前日連絡（急病等）",$N200="前々日連絡（急病等）")),"該当",""))</f>
        <v/>
      </c>
      <c r="V200" s="24">
        <f>IF($U200&lt;&gt;"該当","",COUNTIFS($B$5:$B200,$B200,$A$5:$A200,"&gt;="&amp;EOMONTH($A200,-1)+1,$A$5:$A200,"&lt;="&amp;EOMONTH($A200,0),$U$5:$U200,"該当"))</f>
        <v/>
      </c>
    </row>
    <row r="201" ht="16" customHeight="1">
      <c r="A201" s="21" t="n"/>
      <c r="B201" s="23" t="n"/>
      <c r="C201" s="23" t="n"/>
      <c r="D201" s="23" t="n"/>
      <c r="E201" s="23" t="n"/>
      <c r="F201" s="23" t="n"/>
      <c r="G201" s="23" t="n"/>
      <c r="H201" s="4" t="n"/>
      <c r="I201" s="23" t="n"/>
      <c r="J201" s="23" t="n"/>
      <c r="K201" s="4" t="n"/>
      <c r="L201" s="4" t="n"/>
      <c r="M201" s="23" t="n"/>
      <c r="N201" s="23" t="n"/>
      <c r="O201" s="19" t="n"/>
      <c r="P201" s="23" t="n"/>
      <c r="Q201" s="4" t="n"/>
      <c r="R201" s="23" t="n"/>
      <c r="S201" s="24">
        <f>IF($A201="","",IF(AND($C201="児童",OR($N201="当日連絡（急病等）",$N201="前日連絡（急病等）",$N201="前々日連絡（急病等）"),$Q201&lt;&gt;""),"対象","対象外"))</f>
        <v/>
      </c>
      <c r="T201" s="24">
        <f>IF($A201="","",IF($S201="対象",COUNTIFS($B$5:$B201,$B201,$A$5:$A201,"&gt;="&amp;EOMONTH($A201,-1)+1,$A$5:$A201,"&lt;="&amp;EOMONTH($A201,0),$S$5:$S201,"対象"),""))</f>
        <v/>
      </c>
      <c r="U201" s="24">
        <f>IF($A201="","",IF(AND($C201="児童",OR($N201="当日連絡（急病等）",$N201="前日連絡（急病等）",$N201="前々日連絡（急病等）")),"該当",""))</f>
        <v/>
      </c>
      <c r="V201" s="24">
        <f>IF($U201&lt;&gt;"該当","",COUNTIFS($B$5:$B201,$B201,$A$5:$A201,"&gt;="&amp;EOMONTH($A201,-1)+1,$A$5:$A201,"&lt;="&amp;EOMONTH($A201,0),$U$5:$U201,"該当"))</f>
        <v/>
      </c>
    </row>
    <row r="202" ht="16" customHeight="1">
      <c r="A202" s="21" t="n"/>
      <c r="B202" s="23" t="n"/>
      <c r="C202" s="23" t="n"/>
      <c r="D202" s="23" t="n"/>
      <c r="E202" s="23" t="n"/>
      <c r="F202" s="23" t="n"/>
      <c r="G202" s="23" t="n"/>
      <c r="H202" s="4" t="n"/>
      <c r="I202" s="23" t="n"/>
      <c r="J202" s="23" t="n"/>
      <c r="K202" s="4" t="n"/>
      <c r="L202" s="4" t="n"/>
      <c r="M202" s="23" t="n"/>
      <c r="N202" s="23" t="n"/>
      <c r="O202" s="19" t="n"/>
      <c r="P202" s="23" t="n"/>
      <c r="Q202" s="4" t="n"/>
      <c r="R202" s="23" t="n"/>
      <c r="S202" s="24">
        <f>IF($A202="","",IF(AND($C202="児童",OR($N202="当日連絡（急病等）",$N202="前日連絡（急病等）",$N202="前々日連絡（急病等）"),$Q202&lt;&gt;""),"対象","対象外"))</f>
        <v/>
      </c>
      <c r="T202" s="24">
        <f>IF($A202="","",IF($S202="対象",COUNTIFS($B$5:$B202,$B202,$A$5:$A202,"&gt;="&amp;EOMONTH($A202,-1)+1,$A$5:$A202,"&lt;="&amp;EOMONTH($A202,0),$S$5:$S202,"対象"),""))</f>
        <v/>
      </c>
      <c r="U202" s="24">
        <f>IF($A202="","",IF(AND($C202="児童",OR($N202="当日連絡（急病等）",$N202="前日連絡（急病等）",$N202="前々日連絡（急病等）")),"該当",""))</f>
        <v/>
      </c>
      <c r="V202" s="24">
        <f>IF($U202&lt;&gt;"該当","",COUNTIFS($B$5:$B202,$B202,$A$5:$A202,"&gt;="&amp;EOMONTH($A202,-1)+1,$A$5:$A202,"&lt;="&amp;EOMONTH($A202,0),$U$5:$U202,"該当"))</f>
        <v/>
      </c>
    </row>
    <row r="203" ht="16" customHeight="1">
      <c r="A203" s="21" t="n"/>
      <c r="B203" s="23" t="n"/>
      <c r="C203" s="23" t="n"/>
      <c r="D203" s="23" t="n"/>
      <c r="E203" s="23" t="n"/>
      <c r="F203" s="23" t="n"/>
      <c r="G203" s="23" t="n"/>
      <c r="H203" s="4" t="n"/>
      <c r="I203" s="23" t="n"/>
      <c r="J203" s="23" t="n"/>
      <c r="K203" s="4" t="n"/>
      <c r="L203" s="4" t="n"/>
      <c r="M203" s="23" t="n"/>
      <c r="N203" s="23" t="n"/>
      <c r="O203" s="19" t="n"/>
      <c r="P203" s="23" t="n"/>
      <c r="Q203" s="4" t="n"/>
      <c r="R203" s="23" t="n"/>
      <c r="S203" s="24">
        <f>IF($A203="","",IF(AND($C203="児童",OR($N203="当日連絡（急病等）",$N203="前日連絡（急病等）",$N203="前々日連絡（急病等）"),$Q203&lt;&gt;""),"対象","対象外"))</f>
        <v/>
      </c>
      <c r="T203" s="24">
        <f>IF($A203="","",IF($S203="対象",COUNTIFS($B$5:$B203,$B203,$A$5:$A203,"&gt;="&amp;EOMONTH($A203,-1)+1,$A$5:$A203,"&lt;="&amp;EOMONTH($A203,0),$S$5:$S203,"対象"),""))</f>
        <v/>
      </c>
      <c r="U203" s="24">
        <f>IF($A203="","",IF(AND($C203="児童",OR($N203="当日連絡（急病等）",$N203="前日連絡（急病等）",$N203="前々日連絡（急病等）")),"該当",""))</f>
        <v/>
      </c>
      <c r="V203" s="24">
        <f>IF($U203&lt;&gt;"該当","",COUNTIFS($B$5:$B203,$B203,$A$5:$A203,"&gt;="&amp;EOMONTH($A203,-1)+1,$A$5:$A203,"&lt;="&amp;EOMONTH($A203,0),$U$5:$U203,"該当"))</f>
        <v/>
      </c>
    </row>
    <row r="204" ht="16" customHeight="1">
      <c r="A204" s="21" t="n"/>
      <c r="B204" s="23" t="n"/>
      <c r="C204" s="23" t="n"/>
      <c r="D204" s="23" t="n"/>
      <c r="E204" s="23" t="n"/>
      <c r="F204" s="23" t="n"/>
      <c r="G204" s="23" t="n"/>
      <c r="H204" s="4" t="n"/>
      <c r="I204" s="23" t="n"/>
      <c r="J204" s="23" t="n"/>
      <c r="K204" s="4" t="n"/>
      <c r="L204" s="4" t="n"/>
      <c r="M204" s="23" t="n"/>
      <c r="N204" s="23" t="n"/>
      <c r="O204" s="19" t="n"/>
      <c r="P204" s="23" t="n"/>
      <c r="Q204" s="4" t="n"/>
      <c r="R204" s="23" t="n"/>
      <c r="S204" s="24">
        <f>IF($A204="","",IF(AND($C204="児童",OR($N204="当日連絡（急病等）",$N204="前日連絡（急病等）",$N204="前々日連絡（急病等）"),$Q204&lt;&gt;""),"対象","対象外"))</f>
        <v/>
      </c>
      <c r="T204" s="24">
        <f>IF($A204="","",IF($S204="対象",COUNTIFS($B$5:$B204,$B204,$A$5:$A204,"&gt;="&amp;EOMONTH($A204,-1)+1,$A$5:$A204,"&lt;="&amp;EOMONTH($A204,0),$S$5:$S204,"対象"),""))</f>
        <v/>
      </c>
      <c r="U204" s="24">
        <f>IF($A204="","",IF(AND($C204="児童",OR($N204="当日連絡（急病等）",$N204="前日連絡（急病等）",$N204="前々日連絡（急病等）")),"該当",""))</f>
        <v/>
      </c>
      <c r="V204" s="24">
        <f>IF($U204&lt;&gt;"該当","",COUNTIFS($B$5:$B204,$B204,$A$5:$A204,"&gt;="&amp;EOMONTH($A204,-1)+1,$A$5:$A204,"&lt;="&amp;EOMONTH($A204,0),$U$5:$U204,"該当"))</f>
        <v/>
      </c>
    </row>
  </sheetData>
  <mergeCells count="3">
    <mergeCell ref="A1:T1"/>
    <mergeCell ref="A3:T3"/>
    <mergeCell ref="A2:T2"/>
  </mergeCells>
  <dataValidations count="3">
    <dataValidation sqref="C5:C204" showDropDown="0" showInputMessage="0" showErrorMessage="0" allowBlank="1" type="list">
      <formula1>"児童,職員"</formula1>
    </dataValidation>
    <dataValidation sqref="I5:I204" showDropDown="0" showInputMessage="0" showErrorMessage="0" allowBlank="1" type="list">
      <formula1>"可,不可,要相談"</formula1>
    </dataValidation>
    <dataValidation sqref="N5:N204" showDropDown="0" showInputMessage="0" showErrorMessage="0" allowBlank="1" type="list">
      <formula1>"当日連絡（急病等）,前日連絡（急病等）,前々日連絡（急病等）,事前キャンセル（3営業日以上前）,欠席（急病等以外）,利用,休業日"</formula1>
    </dataValidation>
  </dataValidations>
  <pageMargins left="0.4" right="0.4" top="0.5" bottom="0.6" header="0.5" footer="0.5"/>
  <pageSetup orientation="landscape" paperSize="9" fitToHeight="0" fitToWidth="1"/>
  <headerFooter>
    <oddHeader/>
    <oddFooter>&amp;L&amp;8 様式7 健康観察・欠席連絡記録／最終確認日 2026-08-14／v1.0&amp;R&amp;8 &amp;P / &amp;N</oddFooter>
    <evenHeader/>
    <evenFooter/>
    <firstHeader/>
    <firstFooter/>
  </headerFooter>
</worksheet>
</file>

<file path=xl/worksheets/sheet9.xml><?xml version="1.0" encoding="utf-8"?>
<worksheet xmlns="http://schemas.openxmlformats.org/spreadsheetml/2006/main">
  <sheetPr>
    <outlinePr summaryBelow="1" summaryRight="1"/>
    <pageSetUpPr fitToPage="1"/>
  </sheetPr>
  <dimension ref="A1:H41"/>
  <sheetViews>
    <sheetView workbookViewId="0">
      <selection activeCell="A1" sqref="A1"/>
    </sheetView>
  </sheetViews>
  <sheetFormatPr baseColWidth="8" defaultRowHeight="15"/>
  <cols>
    <col width="12" customWidth="1" min="1" max="1"/>
    <col width="12" customWidth="1" min="2" max="2"/>
    <col width="12" customWidth="1" min="3" max="3"/>
    <col width="14" customWidth="1" min="4" max="4"/>
    <col width="14" customWidth="1" min="5" max="5"/>
    <col width="14" customWidth="1" min="6" max="6"/>
    <col width="14" customWidth="1" min="7" max="7"/>
    <col width="14" customWidth="1" min="8" max="8"/>
  </cols>
  <sheetData>
    <row r="1" ht="24" customHeight="1">
      <c r="A1" s="1" t="inlineStr">
        <is>
          <t>様式8　嘔吐物・排泄物 処理記録（1件1枚）</t>
        </is>
      </c>
    </row>
    <row r="2">
      <c r="A2" s="15" t="inlineStr">
        <is>
          <t>凡例： 網掛け＝記入欄 ／ 黄色＝自動計算（数式が入っています。上書きしないでください） ／ 白＝説明・見出し</t>
        </is>
      </c>
    </row>
    <row r="3"/>
    <row r="4" ht="18" customHeight="1">
      <c r="A4" s="8" t="inlineStr">
        <is>
          <t>1. 発生</t>
        </is>
      </c>
    </row>
    <row r="5" ht="20" customHeight="1">
      <c r="A5" s="3" t="inlineStr">
        <is>
          <t>発生日時</t>
        </is>
      </c>
      <c r="B5" s="18" t="n"/>
      <c r="C5" s="11" t="n"/>
      <c r="D5" s="16" t="n"/>
      <c r="E5" s="18" t="n"/>
      <c r="F5" s="18" t="n"/>
      <c r="G5" s="18" t="n"/>
      <c r="H5" s="11" t="n"/>
    </row>
    <row r="6" ht="20" customHeight="1">
      <c r="A6" s="3" t="inlineStr">
        <is>
          <t>発生場所（部屋名・具体的な位置）</t>
        </is>
      </c>
      <c r="B6" s="18" t="n"/>
      <c r="C6" s="11" t="n"/>
      <c r="D6" s="4" t="n"/>
      <c r="E6" s="18" t="n"/>
      <c r="F6" s="18" t="n"/>
      <c r="G6" s="18" t="n"/>
      <c r="H6" s="11" t="n"/>
    </row>
    <row r="7" ht="20" customHeight="1">
      <c r="A7" s="3" t="inlineStr">
        <is>
          <t>対象者（児童・職員の別／氏名）</t>
        </is>
      </c>
      <c r="B7" s="18" t="n"/>
      <c r="C7" s="11" t="n"/>
      <c r="D7" s="4" t="n"/>
      <c r="E7" s="18" t="n"/>
      <c r="F7" s="18" t="n"/>
      <c r="G7" s="18" t="n"/>
      <c r="H7" s="11" t="n"/>
    </row>
    <row r="8" ht="20" customHeight="1">
      <c r="A8" s="3" t="inlineStr">
        <is>
          <t>量・性状</t>
        </is>
      </c>
      <c r="B8" s="18" t="n"/>
      <c r="C8" s="11" t="n"/>
      <c r="D8" s="4" t="n"/>
      <c r="E8" s="18" t="n"/>
      <c r="F8" s="18" t="n"/>
      <c r="G8" s="18" t="n"/>
      <c r="H8" s="11" t="n"/>
    </row>
    <row r="9"/>
    <row r="10" ht="18" customHeight="1">
      <c r="A10" s="8" t="inlineStr">
        <is>
          <t>2. 処理</t>
        </is>
      </c>
    </row>
    <row r="11" ht="20" customHeight="1">
      <c r="A11" s="3" t="inlineStr">
        <is>
          <t>処理開始時刻</t>
        </is>
      </c>
      <c r="B11" s="18" t="n"/>
      <c r="C11" s="11" t="n"/>
      <c r="D11" s="36" t="n"/>
      <c r="E11" s="18" t="n"/>
      <c r="F11" s="18" t="n"/>
      <c r="G11" s="18" t="n"/>
      <c r="H11" s="11" t="n"/>
    </row>
    <row r="12" ht="20" customHeight="1">
      <c r="A12" s="3" t="inlineStr">
        <is>
          <t>処理終了時刻</t>
        </is>
      </c>
      <c r="B12" s="18" t="n"/>
      <c r="C12" s="11" t="n"/>
      <c r="D12" s="36" t="n"/>
      <c r="E12" s="18" t="n"/>
      <c r="F12" s="18" t="n"/>
      <c r="G12" s="18" t="n"/>
      <c r="H12" s="11" t="n"/>
    </row>
    <row r="13" ht="20" customHeight="1">
      <c r="A13" s="3" t="inlineStr">
        <is>
          <t>処理者氏名</t>
        </is>
      </c>
      <c r="B13" s="18" t="n"/>
      <c r="C13" s="11" t="n"/>
      <c r="D13" s="4" t="n"/>
      <c r="E13" s="18" t="n"/>
      <c r="F13" s="18" t="n"/>
      <c r="G13" s="18" t="n"/>
      <c r="H13" s="11" t="n"/>
    </row>
    <row r="14" ht="20" customHeight="1">
      <c r="A14" s="3" t="inlineStr">
        <is>
          <t>使用した防護具（使い捨て手袋／マスク／エプロン／靴カバー／ゴーグル）</t>
        </is>
      </c>
      <c r="B14" s="18" t="n"/>
      <c r="C14" s="11" t="n"/>
      <c r="D14" s="4" t="n"/>
      <c r="E14" s="18" t="n"/>
      <c r="F14" s="18" t="n"/>
      <c r="G14" s="18" t="n"/>
      <c r="H14" s="11" t="n"/>
    </row>
    <row r="15"/>
    <row r="16" ht="18" customHeight="1">
      <c r="A16" s="8" t="inlineStr">
        <is>
          <t>3. 使用した消毒液</t>
        </is>
      </c>
    </row>
    <row r="17">
      <c r="A17" s="37" t="inlineStr">
        <is>
          <t>種類</t>
        </is>
      </c>
      <c r="B17" s="37" t="inlineStr">
        <is>
          <t>濃度(ppm)</t>
        </is>
      </c>
      <c r="C17" s="37" t="inlineStr">
        <is>
          <t>作成日時</t>
        </is>
      </c>
      <c r="D17" s="11" t="n"/>
      <c r="E17" s="37" t="inlineStr">
        <is>
          <t>作成者</t>
        </is>
      </c>
      <c r="F17" s="11" t="n"/>
      <c r="G17" s="37" t="inlineStr">
        <is>
          <t>使用量(mL)</t>
        </is>
      </c>
      <c r="H17" s="11" t="n"/>
    </row>
    <row r="18" ht="22" customHeight="1">
      <c r="A18" s="23" t="n"/>
      <c r="B18" s="23" t="n"/>
      <c r="C18" s="23" t="n"/>
      <c r="D18" s="11" t="n"/>
      <c r="E18" s="23" t="n"/>
      <c r="F18" s="11" t="n"/>
      <c r="G18" s="23" t="n"/>
      <c r="H18" s="11" t="n"/>
    </row>
    <row r="19"/>
    <row r="20" ht="18" customHeight="1">
      <c r="A20" s="8" t="inlineStr">
        <is>
          <t>4. 処理手順のチェック（上から順に実施）</t>
        </is>
      </c>
    </row>
    <row r="21" ht="20" customHeight="1">
      <c r="A21" s="23" t="inlineStr">
        <is>
          <t>□</t>
        </is>
      </c>
      <c r="B21" s="7" t="inlineStr">
        <is>
          <t>周囲の児童・職員を遠ざけた（半径2mを目安）</t>
        </is>
      </c>
      <c r="C21" s="18" t="n"/>
      <c r="D21" s="18" t="n"/>
      <c r="E21" s="18" t="n"/>
      <c r="F21" s="11" t="n"/>
      <c r="G21" s="23" t="n"/>
      <c r="H21" s="11" t="n"/>
    </row>
    <row r="22" ht="20" customHeight="1">
      <c r="A22" s="23" t="inlineStr">
        <is>
          <t>□</t>
        </is>
      </c>
      <c r="B22" s="7" t="inlineStr">
        <is>
          <t>窓を開けて換気した</t>
        </is>
      </c>
      <c r="C22" s="18" t="n"/>
      <c r="D22" s="18" t="n"/>
      <c r="E22" s="18" t="n"/>
      <c r="F22" s="11" t="n"/>
      <c r="G22" s="23" t="n"/>
      <c r="H22" s="11" t="n"/>
    </row>
    <row r="23" ht="20" customHeight="1">
      <c r="A23" s="23" t="inlineStr">
        <is>
          <t>□</t>
        </is>
      </c>
      <c r="B23" s="7" t="inlineStr">
        <is>
          <t>使い捨て手袋・マスク・エプロンを着用した</t>
        </is>
      </c>
      <c r="C23" s="18" t="n"/>
      <c r="D23" s="18" t="n"/>
      <c r="E23" s="18" t="n"/>
      <c r="F23" s="11" t="n"/>
      <c r="G23" s="23" t="n"/>
      <c r="H23" s="11" t="n"/>
    </row>
    <row r="24" ht="20" customHeight="1">
      <c r="A24" s="23" t="inlineStr">
        <is>
          <t>□</t>
        </is>
      </c>
      <c r="B24" s="7" t="inlineStr">
        <is>
          <t>外側から内側に向けてペーパータオルで静かに拭き取った</t>
        </is>
      </c>
      <c r="C24" s="18" t="n"/>
      <c r="D24" s="18" t="n"/>
      <c r="E24" s="18" t="n"/>
      <c r="F24" s="11" t="n"/>
      <c r="G24" s="23" t="n"/>
      <c r="H24" s="11" t="n"/>
    </row>
    <row r="25" ht="20" customHeight="1">
      <c r="A25" s="23" t="inlineStr">
        <is>
          <t>□</t>
        </is>
      </c>
      <c r="B25" s="7" t="inlineStr">
        <is>
          <t>拭き取った後、次亜塩素酸ナトリウム1,000ppmで覆い、10分以上放置した</t>
        </is>
      </c>
      <c r="C25" s="18" t="n"/>
      <c r="D25" s="18" t="n"/>
      <c r="E25" s="18" t="n"/>
      <c r="F25" s="11" t="n"/>
      <c r="G25" s="23" t="n"/>
      <c r="H25" s="11" t="n"/>
    </row>
    <row r="26" ht="20" customHeight="1">
      <c r="A26" s="23" t="inlineStr">
        <is>
          <t>□</t>
        </is>
      </c>
      <c r="B26" s="7" t="inlineStr">
        <is>
          <t>水拭きをした</t>
        </is>
      </c>
      <c r="C26" s="18" t="n"/>
      <c r="D26" s="18" t="n"/>
      <c r="E26" s="18" t="n"/>
      <c r="F26" s="11" t="n"/>
      <c r="G26" s="23" t="n"/>
      <c r="H26" s="11" t="n"/>
    </row>
    <row r="27" ht="20" customHeight="1">
      <c r="A27" s="23" t="inlineStr">
        <is>
          <t>□</t>
        </is>
      </c>
      <c r="B27" s="7" t="inlineStr">
        <is>
          <t>使用したペーパータオル・防護具をビニール袋に二重に密閉して廃棄した</t>
        </is>
      </c>
      <c r="C27" s="18" t="n"/>
      <c r="D27" s="18" t="n"/>
      <c r="E27" s="18" t="n"/>
      <c r="F27" s="11" t="n"/>
      <c r="G27" s="23" t="n"/>
      <c r="H27" s="11" t="n"/>
    </row>
    <row r="28" ht="20" customHeight="1">
      <c r="A28" s="23" t="inlineStr">
        <is>
          <t>□</t>
        </is>
      </c>
      <c r="B28" s="7" t="inlineStr">
        <is>
          <t>処理後に石けんと流水で2回手洗いをした</t>
        </is>
      </c>
      <c r="C28" s="18" t="n"/>
      <c r="D28" s="18" t="n"/>
      <c r="E28" s="18" t="n"/>
      <c r="F28" s="11" t="n"/>
      <c r="G28" s="23" t="n"/>
      <c r="H28" s="11" t="n"/>
    </row>
    <row r="29" ht="20" customHeight="1">
      <c r="A29" s="23" t="inlineStr">
        <is>
          <t>□</t>
        </is>
      </c>
      <c r="B29" s="7" t="inlineStr">
        <is>
          <t>処理範囲の周囲（半径2m）を再消毒した</t>
        </is>
      </c>
      <c r="C29" s="18" t="n"/>
      <c r="D29" s="18" t="n"/>
      <c r="E29" s="18" t="n"/>
      <c r="F29" s="11" t="n"/>
      <c r="G29" s="23" t="n"/>
      <c r="H29" s="11" t="n"/>
    </row>
    <row r="30" ht="20" customHeight="1">
      <c r="A30" s="23" t="inlineStr">
        <is>
          <t>□</t>
        </is>
      </c>
      <c r="B30" s="7" t="inlineStr">
        <is>
          <t>処理に使った用具を洗浄・消毒した</t>
        </is>
      </c>
      <c r="C30" s="18" t="n"/>
      <c r="D30" s="18" t="n"/>
      <c r="E30" s="18" t="n"/>
      <c r="F30" s="11" t="n"/>
      <c r="G30" s="23" t="n"/>
      <c r="H30" s="11" t="n"/>
    </row>
    <row r="31"/>
    <row r="32" ht="18" customHeight="1">
      <c r="A32" s="8" t="inlineStr">
        <is>
          <t>5. 事後</t>
        </is>
      </c>
    </row>
    <row r="33" ht="24" customHeight="1">
      <c r="A33" s="3" t="inlineStr">
        <is>
          <t>汚染された衣類の扱い（消毒の有無・方法／保護者への引き渡し方法）</t>
        </is>
      </c>
      <c r="B33" s="18" t="n"/>
      <c r="C33" s="11" t="n"/>
      <c r="D33" s="4" t="n"/>
      <c r="E33" s="18" t="n"/>
      <c r="F33" s="18" t="n"/>
      <c r="G33" s="18" t="n"/>
      <c r="H33" s="11" t="n"/>
    </row>
    <row r="34" ht="24" customHeight="1">
      <c r="A34" s="3" t="inlineStr">
        <is>
          <t>処理後に再消毒した範囲</t>
        </is>
      </c>
      <c r="B34" s="18" t="n"/>
      <c r="C34" s="11" t="n"/>
      <c r="D34" s="4" t="n"/>
      <c r="E34" s="18" t="n"/>
      <c r="F34" s="18" t="n"/>
      <c r="G34" s="18" t="n"/>
      <c r="H34" s="11" t="n"/>
    </row>
    <row r="35" ht="24" customHeight="1">
      <c r="A35" s="3" t="inlineStr">
        <is>
          <t>同室にいた児童・職員（氏名）</t>
        </is>
      </c>
      <c r="B35" s="18" t="n"/>
      <c r="C35" s="11" t="n"/>
      <c r="D35" s="4" t="n"/>
      <c r="E35" s="18" t="n"/>
      <c r="F35" s="18" t="n"/>
      <c r="G35" s="18" t="n"/>
      <c r="H35" s="11" t="n"/>
    </row>
    <row r="36" ht="24" customHeight="1">
      <c r="A36" s="3" t="inlineStr">
        <is>
          <t>様式1・様式2への転記（済／不要）</t>
        </is>
      </c>
      <c r="B36" s="18" t="n"/>
      <c r="C36" s="11" t="n"/>
      <c r="D36" s="4" t="n"/>
      <c r="E36" s="18" t="n"/>
      <c r="F36" s="18" t="n"/>
      <c r="G36" s="18" t="n"/>
      <c r="H36" s="11" t="n"/>
    </row>
    <row r="37" ht="24" customHeight="1">
      <c r="A37" s="3" t="inlineStr">
        <is>
          <t>管理者確認（氏名・日付）</t>
        </is>
      </c>
      <c r="B37" s="18" t="n"/>
      <c r="C37" s="11" t="n"/>
      <c r="D37" s="4" t="n"/>
      <c r="E37" s="18" t="n"/>
      <c r="F37" s="18" t="n"/>
      <c r="G37" s="18" t="n"/>
      <c r="H37" s="11" t="n"/>
    </row>
    <row r="38"/>
    <row r="39">
      <c r="A39" s="26" t="inlineStr">
        <is>
          <t>※ 次亜塩素酸ナトリウムは金属を腐食させます。処理後は水拭きしてください。酸性の洗剤と混ぜないでください。アルコールはノロウイルスには効果が期待しにくいとされています。</t>
        </is>
      </c>
      <c r="B39" s="53" t="n"/>
      <c r="C39" s="53" t="n"/>
      <c r="D39" s="53" t="n"/>
      <c r="E39" s="53" t="n"/>
      <c r="F39" s="53" t="n"/>
      <c r="G39" s="53" t="n"/>
      <c r="H39" s="54" t="n"/>
    </row>
    <row r="40">
      <c r="A40" s="55" t="n"/>
      <c r="H40" s="56" t="n"/>
    </row>
    <row r="41">
      <c r="A41" s="57" t="n"/>
      <c r="B41" s="58" t="n"/>
      <c r="C41" s="58" t="n"/>
      <c r="D41" s="58" t="n"/>
      <c r="E41" s="58" t="n"/>
      <c r="F41" s="58" t="n"/>
      <c r="G41" s="58" t="n"/>
      <c r="H41" s="59" t="n"/>
    </row>
  </sheetData>
  <mergeCells count="60">
    <mergeCell ref="G21:H21"/>
    <mergeCell ref="D35:H35"/>
    <mergeCell ref="D34:H34"/>
    <mergeCell ref="A37:C37"/>
    <mergeCell ref="B25:F25"/>
    <mergeCell ref="G27:H27"/>
    <mergeCell ref="G23:H23"/>
    <mergeCell ref="B22:F22"/>
    <mergeCell ref="A1:H1"/>
    <mergeCell ref="A12:C12"/>
    <mergeCell ref="E17:F17"/>
    <mergeCell ref="A39:H41"/>
    <mergeCell ref="G17:H17"/>
    <mergeCell ref="D36:H36"/>
    <mergeCell ref="B27:F27"/>
    <mergeCell ref="B21:F21"/>
    <mergeCell ref="A33:C33"/>
    <mergeCell ref="D6:H6"/>
    <mergeCell ref="G22:H22"/>
    <mergeCell ref="A5:C5"/>
    <mergeCell ref="A8:C8"/>
    <mergeCell ref="A14:C14"/>
    <mergeCell ref="A16:H16"/>
    <mergeCell ref="D11:H11"/>
    <mergeCell ref="D13:H13"/>
    <mergeCell ref="B23:F23"/>
    <mergeCell ref="G28:H28"/>
    <mergeCell ref="A35:C35"/>
    <mergeCell ref="G18:H18"/>
    <mergeCell ref="D7:H7"/>
    <mergeCell ref="A13:C13"/>
    <mergeCell ref="B29:F29"/>
    <mergeCell ref="G24:H24"/>
    <mergeCell ref="G30:H30"/>
    <mergeCell ref="A2:H2"/>
    <mergeCell ref="B28:F28"/>
    <mergeCell ref="D37:H37"/>
    <mergeCell ref="A34:C34"/>
    <mergeCell ref="A32:H32"/>
    <mergeCell ref="C17:D17"/>
    <mergeCell ref="G26:H26"/>
    <mergeCell ref="G29:H29"/>
    <mergeCell ref="A4:H4"/>
    <mergeCell ref="D12:H12"/>
    <mergeCell ref="B30:F30"/>
    <mergeCell ref="D8:H8"/>
    <mergeCell ref="A11:C11"/>
    <mergeCell ref="A36:C36"/>
    <mergeCell ref="B24:F24"/>
    <mergeCell ref="A20:H20"/>
    <mergeCell ref="G25:H25"/>
    <mergeCell ref="A6:C6"/>
    <mergeCell ref="A10:H10"/>
    <mergeCell ref="D33:H33"/>
    <mergeCell ref="D5:H5"/>
    <mergeCell ref="D14:H14"/>
    <mergeCell ref="C18:D18"/>
    <mergeCell ref="A7:C7"/>
    <mergeCell ref="E18:F18"/>
    <mergeCell ref="B26:F26"/>
  </mergeCells>
  <pageMargins left="0.4" right="0.4" top="0.5" bottom="0.6" header="0.5" footer="0.5"/>
  <pageSetup orientation="portrait" paperSize="9" fitToHeight="0" fitToWidth="1"/>
  <headerFooter>
    <oddHeader/>
    <oddFooter>&amp;L&amp;8 様式8 嘔吐物・排泄物 処理記録／最終確認日 2026-08-14／v1.0&amp;R&amp;8 &amp;P /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2026-08-14T02:48:50Z</dcterms:created>
  <dcterms:modified xmlns:dcterms="http://purl.org/dc/terms/" xmlns:xsi="http://www.w3.org/2001/XMLSchema-instance" xsi:type="dcterms:W3CDTF">2026-08-14T04:10:15Z</dcterms:modified>
</cp:coreProperties>
</file>