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comments/comment1.xml" ContentType="application/vnd.openxmlformats-officedocument.spreadsheetml.comments+xml"/>
  <Override PartName="/xl/worksheets/sheet4.xml" ContentType="application/vnd.openxmlformats-officedocument.spreadsheetml.worksheet+xml"/>
  <Override PartName="/xl/comments/comment2.xml" ContentType="application/vnd.openxmlformats-officedocument.spreadsheetml.comments+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comments/comment3.xml" ContentType="application/vnd.openxmlformats-officedocument.spreadsheetml.comments+xml"/>
  <Override PartName="/xl/worksheets/sheet8.xml" ContentType="application/vnd.openxmlformats-officedocument.spreadsheetml.worksheet+xml"/>
  <Override PartName="/xl/comments/comment4.xml" ContentType="application/vnd.openxmlformats-officedocument.spreadsheetml.comments+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00_はじめに・改定履歴" sheetId="1" state="visible" r:id="rId1"/>
    <sheet xmlns:r="http://schemas.openxmlformats.org/officeDocument/2006/relationships" name="01_事業所設定" sheetId="2" state="visible" r:id="rId2"/>
    <sheet xmlns:r="http://schemas.openxmlformats.org/officeDocument/2006/relationships" name="02_活動マスタ_5領域対応表" sheetId="3" state="visible" r:id="rId3"/>
    <sheet xmlns:r="http://schemas.openxmlformats.org/officeDocument/2006/relationships" name="03_月間計画表" sheetId="4" state="visible" r:id="rId4"/>
    <sheet xmlns:r="http://schemas.openxmlformats.org/officeDocument/2006/relationships" name="04_5領域カバー率" sheetId="5" state="visible" r:id="rId5"/>
    <sheet xmlns:r="http://schemas.openxmlformats.org/officeDocument/2006/relationships" name="05_支援プログラム様式" sheetId="6" state="visible" r:id="rId6"/>
    <sheet xmlns:r="http://schemas.openxmlformats.org/officeDocument/2006/relationships" name="06_記入例_活動マスタ" sheetId="7" state="visible" r:id="rId7"/>
    <sheet xmlns:r="http://schemas.openxmlformats.org/officeDocument/2006/relationships" name="07_記入例_月間計画表" sheetId="8" state="visible" r:id="rId8"/>
    <sheet xmlns:r="http://schemas.openxmlformats.org/officeDocument/2006/relationships" name="08_記入例_支援プログラム" sheetId="9" state="visible" r:id="rId9"/>
    <sheet xmlns:r="http://schemas.openxmlformats.org/officeDocument/2006/relationships" name="09_減算インパクト計算" sheetId="10" state="visible" r:id="rId10"/>
    <sheet xmlns:r="http://schemas.openxmlformats.org/officeDocument/2006/relationships" name="10_公表届出チェックリスト" sheetId="11" state="visible" r:id="rId11"/>
    <sheet xmlns:r="http://schemas.openxmlformats.org/officeDocument/2006/relationships" name="11_5領域ねらい対照表" sheetId="12" state="visible" r:id="rId12"/>
  </sheets>
  <definedNames>
    <definedName name="活動名リスト">OFFSET('02_活動マスタ_5領域対応表'!$B$3,0,0,MAX(1,COUNTA('02_活動マスタ_5領域対応表'!$B$3:$B$102)),1)</definedName>
    <definedName name="記入例活動名リスト">OFFSET('06_記入例_活動マスタ'!$B$3,0,0,MAX(1,COUNTA('06_記入例_活動マスタ'!$B$3:$B$102)),1)</definedName>
    <definedName name="_xlnm.Print_Area" localSheetId="0">'00_はじめに・改定履歴'!$A$1:$E$47</definedName>
    <definedName name="_xlnm.Print_Area" localSheetId="1">'01_事業所設定'!$A$1:$C$22</definedName>
    <definedName name="_xlnm.Print_Titles" localSheetId="2">'02_活動マスタ_5領域対応表'!$1:$2</definedName>
    <definedName name="_xlnm.Print_Area" localSheetId="2">'02_活動マスタ_5領域対応表'!$A$1:$Q$102</definedName>
    <definedName name="_xlnm.Print_Titles" localSheetId="3">'03_月間計画表'!$1:$5</definedName>
    <definedName name="_xlnm.Print_Area" localSheetId="3">'03_月間計画表'!$A$1:$P$36</definedName>
    <definedName name="_xlnm.Print_Titles" localSheetId="4">'04_5領域カバー率'!$1:$5</definedName>
    <definedName name="_xlnm.Print_Area" localSheetId="4">'04_5領域カバー率'!$A$1:$I$105</definedName>
    <definedName name="_xlnm.Print_Titles" localSheetId="5">'05_支援プログラム様式'!$1:$2</definedName>
    <definedName name="_xlnm.Print_Area" localSheetId="5">'05_支援プログラム様式'!$A$1:$D$27</definedName>
    <definedName name="_xlnm.Print_Titles" localSheetId="6">'06_記入例_活動マスタ'!$1:$2</definedName>
    <definedName name="_xlnm.Print_Area" localSheetId="6">'06_記入例_活動マスタ'!$A$1:$Q$102</definedName>
    <definedName name="_xlnm.Print_Titles" localSheetId="7">'07_記入例_月間計画表'!$1:$5</definedName>
    <definedName name="_xlnm.Print_Area" localSheetId="7">'07_記入例_月間計画表'!$A$1:$P$36</definedName>
    <definedName name="_xlnm.Print_Titles" localSheetId="8">'08_記入例_支援プログラム'!$1:$2</definedName>
    <definedName name="_xlnm.Print_Area" localSheetId="8">'08_記入例_支援プログラム'!$A$1:$D$27</definedName>
    <definedName name="_xlnm.Print_Area" localSheetId="9">'09_減算インパクト計算'!$A$1:$C$19</definedName>
    <definedName name="_xlnm.Print_Titles" localSheetId="10">'10_公表届出チェックリスト'!$1:$2</definedName>
    <definedName name="_xlnm.Print_Area" localSheetId="10">'10_公表届出チェックリスト'!$A$1:$F$21</definedName>
    <definedName name="_xlnm.Print_Titles" localSheetId="11">'11_5領域ねらい対照表'!$1:$2</definedName>
    <definedName name="_xlnm.Print_Area" localSheetId="11">'11_5領域ねらい対照表'!$A$1:$D$13</definedName>
  </definedNames>
  <calcPr calcId="124519" fullCalcOnLoad="1"/>
</workbook>
</file>

<file path=xl/styles.xml><?xml version="1.0" encoding="utf-8"?>
<styleSheet xmlns="http://schemas.openxmlformats.org/spreadsheetml/2006/main">
  <numFmts count="3">
    <numFmt numFmtId="164" formatCode="yyyy/m/d"/>
    <numFmt numFmtId="165" formatCode="yyyy&quot;年&quot;m&quot;月&quot;"/>
    <numFmt numFmtId="166" formatCode="d"/>
  </numFmts>
  <fonts count="10">
    <font>
      <name val="Calibri"/>
      <family val="2"/>
      <color theme="1"/>
      <sz val="11"/>
      <scheme val="minor"/>
    </font>
    <font>
      <name val="Yu Gothic"/>
      <b val="1"/>
      <sz val="13"/>
    </font>
    <font>
      <name val="Yu Gothic"/>
      <color rgb="00404040"/>
      <sz val="9"/>
    </font>
    <font>
      <name val="Yu Gothic"/>
      <b val="1"/>
      <sz val="10"/>
    </font>
    <font>
      <name val="Yu Gothic"/>
      <sz val="10"/>
    </font>
    <font>
      <name val="Yu Gothic"/>
      <sz val="9"/>
    </font>
    <font>
      <name val="Yu Gothic"/>
      <b val="1"/>
      <color rgb="00C00000"/>
      <sz val="10"/>
    </font>
    <font>
      <name val="Yu Gothic"/>
      <b val="1"/>
      <color rgb="00C00000"/>
      <sz val="9"/>
    </font>
    <font>
      <name val="Yu Gothic"/>
      <b val="1"/>
      <color rgb="00C00000"/>
      <sz val="11"/>
    </font>
    <font>
      <name val="Yu Gothic"/>
      <color rgb="00C00000"/>
      <sz val="11"/>
    </font>
  </fonts>
  <fills count="4">
    <fill>
      <patternFill/>
    </fill>
    <fill>
      <patternFill patternType="gray125"/>
    </fill>
    <fill>
      <patternFill patternType="solid">
        <fgColor rgb="00F2F2F2"/>
      </patternFill>
    </fill>
    <fill>
      <patternFill patternType="solid">
        <fgColor rgb="00D9D9D9"/>
      </patternFill>
    </fill>
  </fills>
  <borders count="6">
    <border>
      <left/>
      <right/>
      <top/>
      <bottom/>
      <diagonal/>
    </border>
    <border>
      <left style="thin">
        <color rgb="00808080"/>
      </left>
      <right style="thin">
        <color rgb="00808080"/>
      </right>
      <top style="thin">
        <color rgb="00808080"/>
      </top>
      <bottom style="thin">
        <color rgb="00808080"/>
      </bottom>
    </border>
    <border>
      <left/>
      <right/>
      <top style="thin">
        <color rgb="00808080"/>
      </top>
      <bottom/>
      <diagonal/>
    </border>
    <border>
      <left/>
      <right style="thin">
        <color rgb="00808080"/>
      </right>
      <top style="thin">
        <color rgb="00808080"/>
      </top>
      <bottom/>
      <diagonal/>
    </border>
    <border>
      <left/>
      <right/>
      <top style="thin">
        <color rgb="00808080"/>
      </top>
      <bottom style="thin">
        <color rgb="00808080"/>
      </bottom>
      <diagonal/>
    </border>
    <border>
      <left/>
      <right style="thin">
        <color rgb="00808080"/>
      </right>
      <top style="thin">
        <color rgb="00808080"/>
      </top>
      <bottom style="thin">
        <color rgb="00808080"/>
      </bottom>
      <diagonal/>
    </border>
  </borders>
  <cellStyleXfs count="1">
    <xf numFmtId="0" fontId="0" fillId="0" borderId="0"/>
  </cellStyleXfs>
  <cellXfs count="48">
    <xf numFmtId="0" fontId="0" fillId="0" borderId="0" pivotButton="0" quotePrefix="0" xfId="0"/>
    <xf numFmtId="0" fontId="1" fillId="0" borderId="0" pivotButton="0" quotePrefix="0" xfId="0"/>
    <xf numFmtId="0" fontId="2" fillId="0" borderId="0" applyAlignment="1" pivotButton="0" quotePrefix="0" xfId="0">
      <alignment vertical="top" wrapText="1"/>
    </xf>
    <xf numFmtId="0" fontId="3" fillId="0" borderId="0" pivotButton="0" quotePrefix="0" xfId="0"/>
    <xf numFmtId="0" fontId="3" fillId="2" borderId="1" applyAlignment="1" pivotButton="0" quotePrefix="0" xfId="0">
      <alignment vertical="top" wrapText="1"/>
    </xf>
    <xf numFmtId="164" fontId="4" fillId="0" borderId="1" applyAlignment="1" pivotButton="0" quotePrefix="0" xfId="0">
      <alignment vertical="top" wrapText="1"/>
    </xf>
    <xf numFmtId="0" fontId="5" fillId="0" borderId="1" applyAlignment="1" pivotButton="0" quotePrefix="0" xfId="0">
      <alignment vertical="top" wrapText="1"/>
    </xf>
    <xf numFmtId="0" fontId="6" fillId="0" borderId="1" applyAlignment="1" pivotButton="0" quotePrefix="0" xfId="0">
      <alignment vertical="top" wrapText="1"/>
    </xf>
    <xf numFmtId="0" fontId="3" fillId="3" borderId="1" applyAlignment="1" pivotButton="0" quotePrefix="0" xfId="0">
      <alignment horizontal="center" vertical="center" wrapText="1"/>
    </xf>
    <xf numFmtId="0" fontId="3" fillId="0" borderId="1" applyAlignment="1" pivotButton="0" quotePrefix="0" xfId="0">
      <alignment vertical="top" wrapText="1"/>
    </xf>
    <xf numFmtId="0" fontId="0" fillId="0" borderId="4" pivotButton="0" quotePrefix="0" xfId="0"/>
    <xf numFmtId="0" fontId="0" fillId="0" borderId="5" pivotButton="0" quotePrefix="0" xfId="0"/>
    <xf numFmtId="164" fontId="5" fillId="0" borderId="1" applyAlignment="1" pivotButton="0" quotePrefix="0" xfId="0">
      <alignment vertical="top" wrapText="1"/>
    </xf>
    <xf numFmtId="0" fontId="4" fillId="0" borderId="1" applyAlignment="1" pivotButton="0" quotePrefix="0" xfId="0">
      <alignment vertical="top" wrapText="1"/>
    </xf>
    <xf numFmtId="0" fontId="7" fillId="0" borderId="0" pivotButton="0" quotePrefix="0" xfId="0"/>
    <xf numFmtId="0" fontId="2" fillId="0" borderId="0" applyAlignment="1" pivotButton="0" quotePrefix="0" xfId="0">
      <alignment vertical="center" wrapText="1"/>
    </xf>
    <xf numFmtId="0" fontId="2" fillId="0" borderId="0" pivotButton="0" quotePrefix="0" xfId="0"/>
    <xf numFmtId="0" fontId="5" fillId="0" borderId="1" applyAlignment="1" pivotButton="0" quotePrefix="0" xfId="0">
      <alignment horizontal="center" vertical="center" wrapText="1"/>
    </xf>
    <xf numFmtId="0" fontId="3" fillId="2" borderId="1" pivotButton="0" quotePrefix="0" xfId="0"/>
    <xf numFmtId="165" fontId="4" fillId="0" borderId="1" pivotButton="0" quotePrefix="0" xfId="0"/>
    <xf numFmtId="0" fontId="3" fillId="0" borderId="1" pivotButton="0" quotePrefix="0" xfId="0"/>
    <xf numFmtId="0" fontId="3" fillId="2" borderId="1" applyAlignment="1" pivotButton="0" quotePrefix="0" xfId="0">
      <alignment horizontal="center" vertical="center"/>
    </xf>
    <xf numFmtId="166" fontId="5" fillId="0" borderId="1" applyAlignment="1" pivotButton="0" quotePrefix="0" xfId="0">
      <alignment vertical="top" wrapText="1"/>
    </xf>
    <xf numFmtId="0" fontId="0" fillId="0" borderId="1" pivotButton="0" quotePrefix="0" xfId="0"/>
    <xf numFmtId="9" fontId="4" fillId="0" borderId="1" applyAlignment="1" pivotButton="0" quotePrefix="0" xfId="0">
      <alignment vertical="top" wrapText="1"/>
    </xf>
    <xf numFmtId="9" fontId="5" fillId="0" borderId="1" applyAlignment="1" pivotButton="0" quotePrefix="0" xfId="0">
      <alignment vertical="top" wrapText="1"/>
    </xf>
    <xf numFmtId="0" fontId="6" fillId="0" borderId="0" applyAlignment="1" pivotButton="0" quotePrefix="0" xfId="0">
      <alignment vertical="top" wrapText="1"/>
    </xf>
    <xf numFmtId="0" fontId="5" fillId="0" borderId="0" pivotButton="0" quotePrefix="0" xfId="0"/>
    <xf numFmtId="0" fontId="3" fillId="3" borderId="1" applyAlignment="1" pivotButton="0" quotePrefix="0" xfId="0">
      <alignment vertical="top" wrapText="1"/>
    </xf>
    <xf numFmtId="0" fontId="7" fillId="0" borderId="0" applyAlignment="1" pivotButton="0" quotePrefix="0" xfId="0">
      <alignment vertical="top" wrapText="1"/>
    </xf>
    <xf numFmtId="0" fontId="6" fillId="0" borderId="1" pivotButton="0" quotePrefix="0" xfId="0"/>
    <xf numFmtId="0" fontId="7" fillId="0" borderId="0" applyAlignment="1" pivotButton="0" quotePrefix="0" xfId="0">
      <alignment vertical="center" wrapText="1"/>
    </xf>
    <xf numFmtId="3" fontId="4" fillId="0" borderId="1" applyAlignment="1" pivotButton="0" quotePrefix="0" xfId="0">
      <alignment vertical="top" wrapText="1"/>
    </xf>
    <xf numFmtId="4" fontId="4" fillId="0" borderId="1" applyAlignment="1" pivotButton="0" quotePrefix="0" xfId="0">
      <alignment vertical="top" wrapText="1"/>
    </xf>
    <xf numFmtId="3" fontId="8" fillId="0" borderId="1" applyAlignment="1" pivotButton="0" quotePrefix="0" xfId="0">
      <alignment vertical="top" wrapText="1"/>
    </xf>
    <xf numFmtId="0" fontId="8" fillId="0" borderId="1" pivotButton="0" quotePrefix="0" xfId="0"/>
    <xf numFmtId="164" fontId="4" fillId="0" borderId="1" applyAlignment="1" pivotButton="0" quotePrefix="0" xfId="0">
      <alignment vertical="top" wrapText="1"/>
    </xf>
    <xf numFmtId="164" fontId="5" fillId="0" borderId="1" applyAlignment="1" pivotButton="0" quotePrefix="0" xfId="0">
      <alignment vertical="top" wrapText="1"/>
    </xf>
    <xf numFmtId="165" fontId="4" fillId="0" borderId="1" pivotButton="0" quotePrefix="0" xfId="0"/>
    <xf numFmtId="166" fontId="5" fillId="0" borderId="1" applyAlignment="1" pivotButton="0" quotePrefix="0" xfId="0">
      <alignment vertical="top" wrapText="1"/>
    </xf>
    <xf numFmtId="0" fontId="0" fillId="0" borderId="1" applyAlignment="1" pivotButton="0" quotePrefix="0" xfId="0">
      <alignment vertical="top" wrapText="1"/>
    </xf>
    <xf numFmtId="0" fontId="3" fillId="3" borderId="1" pivotButton="0" quotePrefix="0" xfId="0"/>
    <xf numFmtId="164" fontId="0" fillId="0" borderId="0" pivotButton="0" quotePrefix="0" xfId="0"/>
    <xf numFmtId="3" fontId="9" fillId="0" borderId="1" applyAlignment="1" pivotButton="0" quotePrefix="0" xfId="0">
      <alignment vertical="top" wrapText="1"/>
    </xf>
    <xf numFmtId="3" fontId="3" fillId="0" borderId="1" applyAlignment="1" pivotButton="0" quotePrefix="0" xfId="0">
      <alignment vertical="top" wrapText="1"/>
    </xf>
    <xf numFmtId="0" fontId="2" fillId="0" borderId="0" applyAlignment="1" pivotButton="0" quotePrefix="0" xfId="0">
      <alignment horizontal="left" vertical="top" wrapText="1"/>
    </xf>
    <xf numFmtId="0" fontId="0" fillId="0" borderId="0" applyAlignment="1" pivotButton="0" quotePrefix="0" xfId="0">
      <alignment horizontal="left" vertical="top" wrapText="1"/>
    </xf>
    <xf numFmtId="0" fontId="7" fillId="0" borderId="0" applyAlignment="1" pivotButton="0" quotePrefix="0" xfId="0">
      <alignment horizontal="left" vertical="top" wrapText="1"/>
    </xf>
  </cellXfs>
  <cellStyles count="1">
    <cellStyle name="Normal" xfId="0" builtinId="0" hidden="0"/>
  </cellStyles>
  <dxfs count="1">
    <dxf>
      <font>
        <name val="Yu Gothic"/>
        <b val="1"/>
        <sz val="9"/>
      </font>
      <fill>
        <patternFill patternType="solid">
          <fgColor rgb="00F2F2F2"/>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styles" Target="styles.xml" Id="rId13"/><Relationship Type="http://schemas.openxmlformats.org/officeDocument/2006/relationships/theme" Target="theme/theme1.xml" Id="rId14"/></Relationships>
</file>

<file path=xl/comments/comment1.xml><?xml version="1.0" encoding="utf-8"?>
<comments xmlns="http://schemas.openxmlformats.org/spreadsheetml/2006/main">
  <authors>
    <author>ROOTS</author>
  </authors>
  <commentList>
    <comment ref="F2" authorId="0" shapeId="0">
      <text>
        <t>【ねらい】
【児発】健康状態の維持・改善／生活習慣や生活リズムの形成／基本的生活スキルの獲得
【放デイ】左記＋生活におけるマネジメントスキルの育成
◎＝主たる領域（1活動に1つ）／○＝関連する領域／空欄＝関連なし</t>
      </text>
    </comment>
    <comment ref="G2" authorId="0" shapeId="0">
      <text>
        <t>【ねらい】
姿勢と運動・動作の基本的技能の向上／姿勢保持と運動・動作の補助的手段の活用／身体の移動能力の向上／保有する感覚の活用／感覚の補助及び代行手段の活用／感覚の特性への対応（児発・放デイ共通）
◎＝主たる領域（1活動に1つ）／○＝関連する領域／空欄＝関連なし</t>
      </text>
    </comment>
    <comment ref="H2" authorId="0" shapeId="0">
      <text>
        <t>【ねらい】
認知の特性についての理解と対応／対象や外部環境の適切な認知と適切な行動の習得／行動障害への予防及び対応（児発・放デイ共通）
◎＝主たる領域（1活動に1つ）／○＝関連する領域／空欄＝関連なし</t>
      </text>
    </comment>
    <comment ref="I2" authorId="0" shapeId="0">
      <text>
        <t>【ねらい】
コミュニケーションの基礎的能力の向上／言語の受容と表出／言語の形成と活用／人との相互作用によるコミュニケーション能力の獲得／コミュニケーション手段の選択と活用／状況に応じたコミュニケーション／読み書き能力の向上（児発・放デイ共通）
◎＝主たる領域（1活動に1つ）／○＝関連する領域／空欄＝関連なし</t>
      </text>
    </comment>
    <comment ref="J2" authorId="0" shapeId="0">
      <text>
        <t>【ねらい】
【児発】アタッチメント（愛着）の形成と安定／遊びを通じた社会性の発達／自己の理解と行動の調整／仲間づくりと集団への参加
【放デイ】左記＋情緒の安定／他者との関わり（人間関係）の形成
◎＝主たる領域（1活動に1つ）／○＝関連する領域／空欄＝関連なし</t>
      </text>
    </comment>
  </commentList>
</comments>
</file>

<file path=xl/comments/comment2.xml><?xml version="1.0" encoding="utf-8"?>
<comments xmlns="http://schemas.openxmlformats.org/spreadsheetml/2006/main">
  <authors>
    <author>ROOTS</author>
  </authors>
  <commentList>
    <comment ref="I5" authorId="0" shapeId="0">
      <text>
        <t>健康・生活
【ねらい】
【児発】健康状態の維持・改善／生活習慣や生活リズムの形成／基本的生活スキルの獲得
【放デイ】左記＋生活におけるマネジメントスキルの育成</t>
      </text>
    </comment>
    <comment ref="J5" authorId="0" shapeId="0">
      <text>
        <t>運動・感覚
【ねらい】
姿勢と運動・動作の基本的技能の向上／姿勢保持と運動・動作の補助的手段の活用／身体の移動能力の向上／保有する感覚の活用／感覚の補助及び代行手段の活用／感覚の特性への対応（児発・放デイ共通）</t>
      </text>
    </comment>
    <comment ref="K5" authorId="0" shapeId="0">
      <text>
        <t>認知・行動
【ねらい】
認知の特性についての理解と対応／対象や外部環境の適切な認知と適切な行動の習得／行動障害への予防及び対応（児発・放デイ共通）</t>
      </text>
    </comment>
    <comment ref="L5" authorId="0" shapeId="0">
      <text>
        <t>言語・コミュニケーション
【ねらい】
コミュニケーションの基礎的能力の向上／言語の受容と表出／言語の形成と活用／人との相互作用によるコミュニケーション能力の獲得／コミュニケーション手段の選択と活用／状況に応じたコミュニケーション／読み書き能力の向上（児発・放デイ共通）</t>
      </text>
    </comment>
    <comment ref="M5" authorId="0" shapeId="0">
      <text>
        <t>人間関係・社会性
【ねらい】
【児発】アタッチメント（愛着）の形成と安定／遊びを通じた社会性の発達／自己の理解と行動の調整／仲間づくりと集団への参加
【放デイ】左記＋情緒の安定／他者との関わり（人間関係）の形成</t>
      </text>
    </comment>
  </commentList>
</comments>
</file>

<file path=xl/comments/comment3.xml><?xml version="1.0" encoding="utf-8"?>
<comments xmlns="http://schemas.openxmlformats.org/spreadsheetml/2006/main">
  <authors>
    <author>ROOTS</author>
  </authors>
  <commentList>
    <comment ref="F2" authorId="0" shapeId="0">
      <text>
        <t>【ねらい】
【児発】健康状態の維持・改善／生活習慣や生活リズムの形成／基本的生活スキルの獲得
【放デイ】左記＋生活におけるマネジメントスキルの育成
◎＝主たる領域（1活動に1つ）／○＝関連する領域／空欄＝関連なし</t>
      </text>
    </comment>
    <comment ref="G2" authorId="0" shapeId="0">
      <text>
        <t>【ねらい】
姿勢と運動・動作の基本的技能の向上／姿勢保持と運動・動作の補助的手段の活用／身体の移動能力の向上／保有する感覚の活用／感覚の補助及び代行手段の活用／感覚の特性への対応（児発・放デイ共通）
◎＝主たる領域（1活動に1つ）／○＝関連する領域／空欄＝関連なし</t>
      </text>
    </comment>
    <comment ref="H2" authorId="0" shapeId="0">
      <text>
        <t>【ねらい】
認知の特性についての理解と対応／対象や外部環境の適切な認知と適切な行動の習得／行動障害への予防及び対応（児発・放デイ共通）
◎＝主たる領域（1活動に1つ）／○＝関連する領域／空欄＝関連なし</t>
      </text>
    </comment>
    <comment ref="I2" authorId="0" shapeId="0">
      <text>
        <t>【ねらい】
コミュニケーションの基礎的能力の向上／言語の受容と表出／言語の形成と活用／人との相互作用によるコミュニケーション能力の獲得／コミュニケーション手段の選択と活用／状況に応じたコミュニケーション／読み書き能力の向上（児発・放デイ共通）
◎＝主たる領域（1活動に1つ）／○＝関連する領域／空欄＝関連なし</t>
      </text>
    </comment>
    <comment ref="J2" authorId="0" shapeId="0">
      <text>
        <t>【ねらい】
【児発】アタッチメント（愛着）の形成と安定／遊びを通じた社会性の発達／自己の理解と行動の調整／仲間づくりと集団への参加
【放デイ】左記＋情緒の安定／他者との関わり（人間関係）の形成
◎＝主たる領域（1活動に1つ）／○＝関連する領域／空欄＝関連なし</t>
      </text>
    </comment>
  </commentList>
</comments>
</file>

<file path=xl/comments/comment4.xml><?xml version="1.0" encoding="utf-8"?>
<comments xmlns="http://schemas.openxmlformats.org/spreadsheetml/2006/main">
  <authors>
    <author>ROOTS</author>
  </authors>
  <commentList>
    <comment ref="I5" authorId="0" shapeId="0">
      <text>
        <t>健康・生活
【ねらい】
【児発】健康状態の維持・改善／生活習慣や生活リズムの形成／基本的生活スキルの獲得
【放デイ】左記＋生活におけるマネジメントスキルの育成</t>
      </text>
    </comment>
    <comment ref="J5" authorId="0" shapeId="0">
      <text>
        <t>運動・感覚
【ねらい】
姿勢と運動・動作の基本的技能の向上／姿勢保持と運動・動作の補助的手段の活用／身体の移動能力の向上／保有する感覚の活用／感覚の補助及び代行手段の活用／感覚の特性への対応（児発・放デイ共通）</t>
      </text>
    </comment>
    <comment ref="K5" authorId="0" shapeId="0">
      <text>
        <t>認知・行動
【ねらい】
認知の特性についての理解と対応／対象や外部環境の適切な認知と適切な行動の習得／行動障害への予防及び対応（児発・放デイ共通）</t>
      </text>
    </comment>
    <comment ref="L5" authorId="0" shapeId="0">
      <text>
        <t>言語・コミュニケーション
【ねらい】
コミュニケーションの基礎的能力の向上／言語の受容と表出／言語の形成と活用／人との相互作用によるコミュニケーション能力の獲得／コミュニケーション手段の選択と活用／状況に応じたコミュニケーション／読み書き能力の向上（児発・放デイ共通）</t>
      </text>
    </comment>
    <comment ref="M5" authorId="0" shapeId="0">
      <text>
        <t>人間関係・社会性
【ねらい】
【児発】アタッチメント（愛着）の形成と安定／遊びを通じた社会性の発達／自己の理解と行動の調整／仲間づくりと集団への参加
【放デイ】左記＋情緒の安定／他者との関わり（人間関係）の形成</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_rels/sheet4.xml.rels><Relationships xmlns="http://schemas.openxmlformats.org/package/2006/relationships"><Relationship Type="http://schemas.openxmlformats.org/officeDocument/2006/relationships/comments" Target="/xl/comments/comment2.xml" Id="comments"/><Relationship Type="http://schemas.openxmlformats.org/officeDocument/2006/relationships/vmlDrawing" Target="/xl/drawings/commentsDrawing2.vml" Id="anysvml"/></Relationships>
</file>

<file path=xl/worksheets/_rels/sheet7.xml.rels><Relationships xmlns="http://schemas.openxmlformats.org/package/2006/relationships"><Relationship Type="http://schemas.openxmlformats.org/officeDocument/2006/relationships/comments" Target="/xl/comments/comment3.xml" Id="comments"/><Relationship Type="http://schemas.openxmlformats.org/officeDocument/2006/relationships/vmlDrawing" Target="/xl/drawings/commentsDrawing3.vml" Id="anysvml"/></Relationships>
</file>

<file path=xl/worksheets/_rels/sheet8.xml.rels><Relationships xmlns="http://schemas.openxmlformats.org/package/2006/relationships"><Relationship Type="http://schemas.openxmlformats.org/officeDocument/2006/relationships/comments" Target="/xl/comments/comment4.xml" Id="comments"/><Relationship Type="http://schemas.openxmlformats.org/officeDocument/2006/relationships/vmlDrawing" Target="/xl/drawings/commentsDrawing4.vml" Id="anysvml"/></Relationships>
</file>

<file path=xl/worksheets/sheet1.xml><?xml version="1.0" encoding="utf-8"?>
<worksheet xmlns="http://schemas.openxmlformats.org/spreadsheetml/2006/main">
  <sheetPr>
    <outlinePr summaryBelow="1" summaryRight="1"/>
    <pageSetUpPr fitToPage="1"/>
  </sheetPr>
  <dimension ref="A1:E47"/>
  <sheetViews>
    <sheetView workbookViewId="0">
      <selection activeCell="A1" sqref="A1"/>
    </sheetView>
  </sheetViews>
  <sheetFormatPr baseColWidth="8" defaultRowHeight="15"/>
  <cols>
    <col width="26" customWidth="1" min="1" max="1"/>
    <col width="42" customWidth="1" min="2" max="2"/>
    <col width="46" customWidth="1" min="3" max="3"/>
    <col width="30" customWidth="1" min="4" max="4"/>
    <col width="14" customWidth="1" min="5" max="5"/>
  </cols>
  <sheetData>
    <row r="1">
      <c r="A1" s="1" t="inlineStr">
        <is>
          <t>活動プログラム 月間計画表 ＋ 5領域対応表</t>
        </is>
      </c>
    </row>
    <row r="2" ht="30" customHeight="1">
      <c r="A2" s="2" t="inlineStr">
        <is>
          <t>根拠：児童福祉法に基づく指定通所支援の事業等の人員、設備及び運営に関する基準（平成24年厚生労働省令第15号）第26条の2／こども家庭庁「児童発達支援等における支援プログラムの作成及び公表の手引き」（令和6年7月）</t>
        </is>
      </c>
    </row>
    <row r="3"/>
    <row r="4">
      <c r="A4" s="3" t="inlineStr">
        <is>
          <t>■ 制度情報の確認状況</t>
        </is>
      </c>
    </row>
    <row r="5">
      <c r="A5" s="4" t="inlineStr">
        <is>
          <t>制度情報の最終確認日</t>
        </is>
      </c>
      <c r="B5" s="36" t="n">
        <v>46248</v>
      </c>
      <c r="C5" s="6" t="inlineStr">
        <is>
          <t>この様式を作成した時点で一次情報を確認した日（手入力・更新のたびに書き換える）</t>
        </is>
      </c>
    </row>
    <row r="6">
      <c r="A6" s="4" t="inlineStr">
        <is>
          <t>古さの自動警告</t>
        </is>
      </c>
      <c r="B6" s="7">
        <f>IF($B$5="","",IF(TODAY()-$B$5&gt;365,"制度確認から1年以上経過しています。告示・通知の最新版を確認してください。",""))</f>
        <v/>
      </c>
      <c r="C6" s="6" t="inlineStr">
        <is>
          <t>1年を超えると自動で警告文が出る</t>
        </is>
      </c>
    </row>
    <row r="7">
      <c r="A7" s="4" t="inlineStr">
        <is>
          <t>次回確認予定日</t>
        </is>
      </c>
      <c r="B7" s="36">
        <f>IF($B$5="","",EDATE($B$5,12))</f>
        <v/>
      </c>
      <c r="C7" s="6" t="inlineStr">
        <is>
          <t>最終確認日の12か月後</t>
        </is>
      </c>
    </row>
    <row r="8"/>
    <row r="9">
      <c r="A9" s="3" t="inlineStr">
        <is>
          <t>■ 確認した一次情報の版</t>
        </is>
      </c>
    </row>
    <row r="10" ht="34" customHeight="1">
      <c r="A10" s="8" t="inlineStr">
        <is>
          <t>種別</t>
        </is>
      </c>
      <c r="B10" s="8" t="inlineStr">
        <is>
          <t>名称</t>
        </is>
      </c>
      <c r="C10" s="8" t="inlineStr">
        <is>
          <t>番号・版</t>
        </is>
      </c>
      <c r="D10" s="8" t="inlineStr">
        <is>
          <t>確認先</t>
        </is>
      </c>
    </row>
    <row r="11" ht="30" customHeight="1">
      <c r="A11" s="6" t="inlineStr">
        <is>
          <t>省令（運営基準）</t>
        </is>
      </c>
      <c r="B11" s="6" t="inlineStr">
        <is>
          <t>児童福祉法に基づく指定通所支援の事業等の人員、設備及び運営に関する基準</t>
        </is>
      </c>
      <c r="C11" s="6" t="inlineStr">
        <is>
          <t>平成24年厚生労働省令第15号（本書では「指定通所基準」）</t>
        </is>
      </c>
      <c r="D11" s="6" t="inlineStr">
        <is>
          <t>e-Gov 424M60000100015</t>
        </is>
      </c>
    </row>
    <row r="12" ht="30" customHeight="1">
      <c r="A12" s="6" t="inlineStr">
        <is>
          <t>告示（報酬）</t>
        </is>
      </c>
      <c r="B12" s="6" t="inlineStr">
        <is>
          <t>児童福祉法に基づく指定通所支援及び基準該当通所支援に要する費用の額の算定に関する基準</t>
        </is>
      </c>
      <c r="C12" s="6" t="inlineStr">
        <is>
          <t>平成24年3月14日厚生労働省告示第122号（最終改正 令和8年3月31日こども家庭庁告示第5号）</t>
        </is>
      </c>
      <c r="D12" s="6" t="inlineStr">
        <is>
          <t>厚生労働省 法令等データベース</t>
        </is>
      </c>
    </row>
    <row r="13" ht="30" customHeight="1">
      <c r="A13" s="6" t="inlineStr">
        <is>
          <t>通知（解釈）</t>
        </is>
      </c>
      <c r="B13" s="6" t="inlineStr">
        <is>
          <t>同基準等の制定に伴う実施上の留意事項について</t>
        </is>
      </c>
      <c r="C13" s="6" t="inlineStr">
        <is>
          <t>平成24年3月30日障発0330第16号（令和6年3月29日こ支障第94号ほか改正、最終改正 令和8年3月31日こ支障第88号）</t>
        </is>
      </c>
      <c r="D13" s="6" t="inlineStr">
        <is>
          <t>こども家庭庁</t>
        </is>
      </c>
    </row>
    <row r="14" ht="30" customHeight="1">
      <c r="A14" s="6" t="inlineStr">
        <is>
          <t>手引き</t>
        </is>
      </c>
      <c r="B14" s="6" t="inlineStr">
        <is>
          <t>児童発達支援等における支援プログラムの作成及び公表の手引き</t>
        </is>
      </c>
      <c r="C14" s="6" t="inlineStr">
        <is>
          <t>こども家庭庁支援局障害児支援課（令和6年7月・各ガイドライン別添3）</t>
        </is>
      </c>
      <c r="D14" s="6" t="inlineStr">
        <is>
          <t>こども家庭庁</t>
        </is>
      </c>
    </row>
    <row r="15" ht="30" customHeight="1">
      <c r="A15" s="6" t="inlineStr">
        <is>
          <t>ガイドライン</t>
        </is>
      </c>
      <c r="B15" s="6" t="inlineStr">
        <is>
          <t>児童発達支援ガイドライン／放課後等デイサービスガイドライン</t>
        </is>
      </c>
      <c r="C15" s="6" t="inlineStr">
        <is>
          <t>いずれも令和6年7月改訂</t>
        </is>
      </c>
      <c r="D15" s="6" t="inlineStr">
        <is>
          <t>こども家庭庁</t>
        </is>
      </c>
    </row>
    <row r="16"/>
    <row r="17">
      <c r="A17" s="3" t="inlineStr">
        <is>
          <t>■ 使う順番</t>
        </is>
      </c>
    </row>
    <row r="18" ht="30" customHeight="1">
      <c r="A18" s="9" t="inlineStr">
        <is>
          <t>① 01_事業所設定</t>
        </is>
      </c>
      <c r="B18" s="6" t="inlineStr">
        <is>
          <t>事業所名・理念・支援方針・営業時間・送迎の有無・サービス種別を入力する。他のシートはここを参照するので入力は1回だけ。</t>
        </is>
      </c>
      <c r="C18" s="10" t="n"/>
      <c r="D18" s="11" t="n"/>
    </row>
    <row r="19" ht="30" customHeight="1">
      <c r="A19" s="9" t="inlineStr">
        <is>
          <t>② 02_活動マスタ_5領域対応表</t>
        </is>
      </c>
      <c r="B19" s="6" t="inlineStr">
        <is>
          <t>自事業所の活動を1行1件で登録し、5領域との関連を◎（主たる領域）○（関連する領域）で示す。Q列の「区分」で日課（朝の会・給食・帰りの会等）と主活動を分ける。この配布物の核。</t>
        </is>
      </c>
      <c r="C19" s="10" t="n"/>
      <c r="D19" s="11" t="n"/>
    </row>
    <row r="20" ht="30" customHeight="1">
      <c r="A20" s="9" t="inlineStr">
        <is>
          <t>③ 03_月間計画表</t>
        </is>
      </c>
      <c r="B20" s="6" t="inlineStr">
        <is>
          <t>対象年月を1セル入れると日付・曜日が自動生成。日曜は自動で休業、祝日はR列の休業日リストで指定する。活動はドロップダウンで選ぶだけで、その日の5領域が自動で●になる。</t>
        </is>
      </c>
      <c r="C20" s="10" t="n"/>
      <c r="D20" s="11" t="n"/>
    </row>
    <row r="21" ht="30" customHeight="1">
      <c r="A21" s="9" t="inlineStr">
        <is>
          <t>④ 04_5領域カバー率</t>
        </is>
      </c>
      <c r="B21" s="6" t="inlineStr">
        <is>
          <t>当月の計画が5領域をカバーしているか自動判定。実施率90%以上の主活動は「固定化の懸念」として自動抽出される（日課は対象外）。</t>
        </is>
      </c>
      <c r="C21" s="10" t="n"/>
      <c r="D21" s="11" t="n"/>
    </row>
    <row r="22" ht="30" customHeight="1">
      <c r="A22" s="9" t="inlineStr">
        <is>
          <t>⑤ 05_支援プログラム様式</t>
        </is>
      </c>
      <c r="B22" s="6" t="inlineStr">
        <is>
          <t>手引き①〜⑫を満たす公表用の様式。5領域欄は活動マスタの◎から「たたき台」が自動生成される（サービス種別で絞り込み）。</t>
        </is>
      </c>
      <c r="C22" s="10" t="n"/>
      <c r="D22" s="11" t="n"/>
    </row>
    <row r="23" ht="30" customHeight="1">
      <c r="A23" s="9" t="inlineStr">
        <is>
          <t>⑥ 09_減算インパクト計算</t>
        </is>
      </c>
      <c r="B23" s="6" t="inlineStr">
        <is>
          <t>支援プログラム未公表減算（所定単位数の100分の85）になった場合の影響額を自事業所の数字で試算する。</t>
        </is>
      </c>
      <c r="C23" s="10" t="n"/>
      <c r="D23" s="11" t="n"/>
    </row>
    <row r="24" ht="30" customHeight="1">
      <c r="A24" s="9" t="inlineStr">
        <is>
          <t>⑦ 10_公表届出チェックリスト</t>
        </is>
      </c>
      <c r="B24" s="6" t="inlineStr">
        <is>
          <t>公表と届出の2条件を含む10項目を確認する。1つでも「未」があると総合判定が警告に変わる。</t>
        </is>
      </c>
      <c r="C24" s="10" t="n"/>
      <c r="D24" s="11" t="n"/>
    </row>
    <row r="25" ht="30" customHeight="1">
      <c r="A25" s="9" t="inlineStr">
        <is>
          <t>記入例</t>
        </is>
      </c>
      <c r="B25" s="6" t="inlineStr">
        <is>
          <t>06／07／08 に架空事業所の記入済み例が入っている。すべて架空であり、実在する事業所・法人・個人とは関係がない。08は児童発達支援版の例で、放課後等デイサービス版は同じ手順でもう1部作成する。</t>
        </is>
      </c>
      <c r="C25" s="10" t="n"/>
      <c r="D25" s="11" t="n"/>
    </row>
    <row r="26"/>
    <row r="27">
      <c r="A27" s="3" t="inlineStr">
        <is>
          <t>■ 改定履歴</t>
        </is>
      </c>
    </row>
    <row r="28" ht="34" customHeight="1">
      <c r="A28" s="8" t="inlineStr">
        <is>
          <t>版</t>
        </is>
      </c>
      <c r="B28" s="8" t="inlineStr">
        <is>
          <t>確認日</t>
        </is>
      </c>
      <c r="C28" s="8" t="inlineStr">
        <is>
          <t>改定内容</t>
        </is>
      </c>
      <c r="D28" s="8" t="inlineStr">
        <is>
          <t>根拠（告示・通知番号）</t>
        </is>
      </c>
      <c r="E28" s="8" t="inlineStr">
        <is>
          <t>確認者</t>
        </is>
      </c>
    </row>
    <row r="29" ht="24" customHeight="1">
      <c r="A29" s="6" t="inlineStr">
        <is>
          <t>1.0</t>
        </is>
      </c>
      <c r="B29" s="37" t="n">
        <v>46248</v>
      </c>
      <c r="C29" s="6" t="inlineStr">
        <is>
          <t>初版作成。令和7年4月1日からの支援プログラム未公表減算（100分の85）に対応。（改定：留意事項通知の項番を第二の1の(8の2)に統一、09の計算順を第二の1の(1)①②の端数処理に整合、05のたたき台を◎基準＋サービス種別の絞り込みに変更、08を児発版に分離、04の固定化チェックから日課を除外、03/07に休業日リストを追加）</t>
        </is>
      </c>
      <c r="D29" s="6" t="inlineStr">
        <is>
          <t>指定通所基準第26条の2／報酬告示 別表第1注3(4)・第3注4(4)</t>
        </is>
      </c>
      <c r="E29" s="6" t="inlineStr"/>
    </row>
    <row r="30" ht="24" customHeight="1">
      <c r="A30" s="6" t="n"/>
      <c r="B30" s="6" t="n"/>
      <c r="C30" s="6" t="n"/>
      <c r="D30" s="6" t="n"/>
      <c r="E30" s="6" t="n"/>
    </row>
    <row r="31" ht="24" customHeight="1">
      <c r="A31" s="6" t="n"/>
      <c r="B31" s="6" t="n"/>
      <c r="C31" s="6" t="n"/>
      <c r="D31" s="6" t="n"/>
      <c r="E31" s="6" t="n"/>
    </row>
    <row r="32" ht="24" customHeight="1">
      <c r="A32" s="6" t="n"/>
      <c r="B32" s="6" t="n"/>
      <c r="C32" s="6" t="n"/>
      <c r="D32" s="6" t="n"/>
      <c r="E32" s="6" t="n"/>
    </row>
    <row r="33" ht="24" customHeight="1">
      <c r="A33" s="6" t="n"/>
      <c r="B33" s="6" t="n"/>
      <c r="C33" s="6" t="n"/>
      <c r="D33" s="6" t="n"/>
      <c r="E33" s="6" t="n"/>
    </row>
    <row r="34" ht="24" customHeight="1">
      <c r="A34" s="6" t="n"/>
      <c r="B34" s="6" t="n"/>
      <c r="C34" s="6" t="n"/>
      <c r="D34" s="6" t="n"/>
      <c r="E34" s="6" t="n"/>
    </row>
    <row r="35" ht="24" customHeight="1">
      <c r="A35" s="6" t="n"/>
      <c r="B35" s="6" t="n"/>
      <c r="C35" s="6" t="n"/>
      <c r="D35" s="6" t="n"/>
      <c r="E35" s="6" t="n"/>
    </row>
    <row r="36" ht="24" customHeight="1">
      <c r="A36" s="6" t="n"/>
      <c r="B36" s="6" t="n"/>
      <c r="C36" s="6" t="n"/>
      <c r="D36" s="6" t="n"/>
      <c r="E36" s="6" t="n"/>
    </row>
    <row r="37" ht="24" customHeight="1">
      <c r="A37" s="6" t="n"/>
      <c r="B37" s="6" t="n"/>
      <c r="C37" s="6" t="n"/>
      <c r="D37" s="6" t="n"/>
      <c r="E37" s="6" t="n"/>
    </row>
    <row r="38" ht="24" customHeight="1">
      <c r="A38" s="6" t="n"/>
      <c r="B38" s="6" t="n"/>
      <c r="C38" s="6" t="n"/>
      <c r="D38" s="6" t="n"/>
      <c r="E38" s="6" t="n"/>
    </row>
    <row r="39"/>
    <row r="40">
      <c r="A40" s="3" t="inlineStr">
        <is>
          <t>■ 事業所側で埋める確認欄</t>
        </is>
      </c>
    </row>
    <row r="41" ht="24" customHeight="1">
      <c r="A41" s="4" t="inlineStr">
        <is>
          <t>自事業所の指定権者（都道府県・指定都市・中核市名）</t>
        </is>
      </c>
      <c r="B41" s="13" t="n"/>
      <c r="C41" s="6" t="inlineStr">
        <is>
          <t>届出先。自治体により様式・提出方法・期限が異なる</t>
        </is>
      </c>
      <c r="D41" s="10" t="n"/>
      <c r="E41" s="11" t="n"/>
    </row>
    <row r="42" ht="24" customHeight="1">
      <c r="A42" s="4" t="inlineStr">
        <is>
          <t>届出様式の名称と入手先URL</t>
        </is>
      </c>
      <c r="B42" s="13" t="n"/>
      <c r="C42" s="6" t="inlineStr">
        <is>
          <t>告示上は「こども家庭庁支援局長が定める様式」。実際の様式名は指定権者のページで確認する</t>
        </is>
      </c>
      <c r="D42" s="10" t="n"/>
      <c r="E42" s="11" t="n"/>
    </row>
    <row r="43" ht="24" customHeight="1">
      <c r="A43" s="4" t="inlineStr">
        <is>
          <t>届出日・受付番号</t>
        </is>
      </c>
      <c r="B43" s="13" t="n"/>
      <c r="C43" s="6" t="inlineStr">
        <is>
          <t>控えを支援プログラムと同じファイルに綴じる</t>
        </is>
      </c>
      <c r="D43" s="10" t="n"/>
      <c r="E43" s="11" t="n"/>
    </row>
    <row r="44" ht="24" customHeight="1">
      <c r="A44" s="4" t="inlineStr">
        <is>
          <t>支援プログラムの公表URL</t>
        </is>
      </c>
      <c r="B44" s="13" t="n"/>
      <c r="C44" s="6" t="inlineStr">
        <is>
          <t>掲載ページのURL。掲載日が分かる画面の写しも残す</t>
        </is>
      </c>
      <c r="D44" s="10" t="n"/>
      <c r="E44" s="11" t="n"/>
    </row>
    <row r="45" ht="24" customHeight="1">
      <c r="A45" s="4" t="inlineStr">
        <is>
          <t>次回見直し予定日</t>
        </is>
      </c>
      <c r="B45" s="13" t="n"/>
      <c r="C45" s="6" t="inlineStr">
        <is>
          <t>年度切替時、活動内容や職員体制が大きく変わったときに見直す</t>
        </is>
      </c>
      <c r="D45" s="10" t="n"/>
      <c r="E45" s="11" t="n"/>
    </row>
    <row r="46"/>
    <row r="47">
      <c r="A47" s="14" t="inlineStr">
        <is>
          <t>※本様式は法定様式ではありません。都道府県等への届出様式は指定権者が定めるものを使用してください。</t>
        </is>
      </c>
    </row>
  </sheetData>
  <mergeCells count="15">
    <mergeCell ref="C42:E42"/>
    <mergeCell ref="B19:D19"/>
    <mergeCell ref="C44:E44"/>
    <mergeCell ref="C41:E41"/>
    <mergeCell ref="A2:E2"/>
    <mergeCell ref="B23:D23"/>
    <mergeCell ref="B22:D22"/>
    <mergeCell ref="C45:E45"/>
    <mergeCell ref="C43:E43"/>
    <mergeCell ref="B18:D18"/>
    <mergeCell ref="A47:E47"/>
    <mergeCell ref="B21:D21"/>
    <mergeCell ref="B25:D25"/>
    <mergeCell ref="B24:D24"/>
    <mergeCell ref="B20:D20"/>
  </mergeCells>
  <pageMargins left="0.4" right="0.4" top="0.5" bottom="0.5" header="0.5" footer="0.5"/>
  <pageSetup orientation="portrait" paperSize="9" fitToHeight="0" fitToWidth="1"/>
</worksheet>
</file>

<file path=xl/worksheets/sheet10.xml><?xml version="1.0" encoding="utf-8"?>
<worksheet xmlns="http://schemas.openxmlformats.org/spreadsheetml/2006/main">
  <sheetPr>
    <outlinePr summaryBelow="1" summaryRight="1"/>
    <pageSetUpPr fitToPage="1"/>
  </sheetPr>
  <dimension ref="A1:C19"/>
  <sheetViews>
    <sheetView workbookViewId="0">
      <selection activeCell="A1" sqref="A1"/>
    </sheetView>
  </sheetViews>
  <sheetFormatPr baseColWidth="8" defaultRowHeight="15"/>
  <cols>
    <col width="34" customWidth="1" min="1" max="1"/>
    <col width="22" customWidth="1" min="2" max="2"/>
    <col width="58" customWidth="1" min="3" max="3"/>
  </cols>
  <sheetData>
    <row r="1" ht="26" customHeight="1">
      <c r="A1" s="15" t="inlineStr">
        <is>
          <t>09_減算インパクト計算｜支援プログラム未公表減算（所定単位数の100分の85）。根拠：報酬告示 別表第1「児童発達支援」注3(4)／別表第3「放課後等デイサービス」注4(4)、留意事項通知 第二の1の(8の2)</t>
        </is>
      </c>
    </row>
    <row r="2" ht="22" customHeight="1">
      <c r="A2" s="1" t="inlineStr">
        <is>
          <t>支援プログラム未公表減算の影響額（概算）</t>
        </is>
      </c>
    </row>
    <row r="3" ht="26" customHeight="1">
      <c r="A3" s="4" t="inlineStr">
        <is>
          <t>サービス種別</t>
        </is>
      </c>
      <c r="B3" s="13">
        <f>IF('01_事業所設定'!$B$5="","",'01_事業所設定'!$B$5)</f>
        <v/>
      </c>
      <c r="C3" s="6" t="inlineStr">
        <is>
          <t>01_事業所設定から自動反映</t>
        </is>
      </c>
    </row>
    <row r="4" ht="26" customHeight="1">
      <c r="A4" s="4" t="inlineStr">
        <is>
          <t>所定単位数（1人1日・各種加算前）</t>
        </is>
      </c>
      <c r="B4" s="32" t="n"/>
      <c r="C4" s="6" t="inlineStr">
        <is>
          <t>自事業所の定員区分・時間区分に応じた基本報酬の単位数（各種加算前）。報酬告示の該当区分を確認して入力（手入力）</t>
        </is>
      </c>
    </row>
    <row r="5" ht="26" customHeight="1">
      <c r="A5" s="4" t="inlineStr">
        <is>
          <t>1単位あたりの単価（円）</t>
        </is>
      </c>
      <c r="B5" s="33" t="n"/>
      <c r="C5" s="6" t="inlineStr">
        <is>
          <t>地域区分による（手入力）</t>
        </is>
      </c>
    </row>
    <row r="6" ht="26" customHeight="1">
      <c r="A6" s="4" t="inlineStr">
        <is>
          <t>月間の延べ利用人数（人日）</t>
        </is>
      </c>
      <c r="B6" s="32" t="n"/>
      <c r="C6" s="6" t="inlineStr">
        <is>
          <t>前月実績など（手入力）</t>
        </is>
      </c>
    </row>
    <row r="7" ht="26" customHeight="1">
      <c r="A7" s="4" t="inlineStr">
        <is>
          <t>減算率</t>
        </is>
      </c>
      <c r="B7" s="24" t="n">
        <v>0.15</v>
      </c>
      <c r="C7" s="6" t="inlineStr">
        <is>
          <t>100分の85＝15%減算（報酬告示 別表第1注3(4)／第3注4(4)）。告示の定める率なので書き換えない</t>
        </is>
      </c>
    </row>
    <row r="8" ht="26" customHeight="1">
      <c r="A8" s="4" t="inlineStr">
        <is>
          <t>減算後の所定単位数（1人1日・単位）</t>
        </is>
      </c>
      <c r="B8" s="32">
        <f>IF($B$4="","",ROUND($B$4*(1-$B$7),0))</f>
        <v/>
      </c>
      <c r="C8" s="6" t="inlineStr">
        <is>
          <t>所定単位数 ×（1−減算率）を四捨五入。留意事項通知 第二の1の(1)①「割合を乗ずる計算を行う度に四捨五入」</t>
        </is>
      </c>
    </row>
    <row r="9" ht="26" customHeight="1">
      <c r="A9" s="4" t="inlineStr">
        <is>
          <t>減算前の基本報酬（月・円）</t>
        </is>
      </c>
      <c r="B9" s="32">
        <f>IF(OR($B$4="",$B$5="",$B$6=""),"",ROUNDDOWN($B$4*$B$6*$B$5,0))</f>
        <v/>
      </c>
      <c r="C9" s="6" t="inlineStr">
        <is>
          <t>所定単位数 × 延べ利用人数 × 単価。1円未満は切り捨て（同 (1)②）</t>
        </is>
      </c>
    </row>
    <row r="10" ht="26" customHeight="1">
      <c r="A10" s="4" t="inlineStr">
        <is>
          <t>減算後の基本報酬（月・円）</t>
        </is>
      </c>
      <c r="B10" s="43">
        <f>IF(OR($B$8="",$B$5="",$B$6=""),"",ROUNDDOWN($B$8*$B$6*$B$5,0))</f>
        <v/>
      </c>
      <c r="C10" s="6" t="inlineStr">
        <is>
          <t>減算後の所定単位数 × 延べ利用人数 × 単価。1円未満は切り捨て（同 (1)②）。各種加算はこの後に加える</t>
        </is>
      </c>
    </row>
    <row r="11" ht="26" customHeight="1">
      <c r="A11" s="4" t="inlineStr">
        <is>
          <t>影響額（月）</t>
        </is>
      </c>
      <c r="B11" s="44">
        <f>IF(OR($B$9="",$B$10=""),"",$B$9-$B$10)</f>
        <v/>
      </c>
      <c r="C11" s="6" t="inlineStr">
        <is>
          <t>1か月あたりの減収額</t>
        </is>
      </c>
    </row>
    <row r="12" ht="26" customHeight="1">
      <c r="A12" s="4" t="inlineStr">
        <is>
          <t>影響額（年）</t>
        </is>
      </c>
      <c r="B12" s="32">
        <f>IF($B$11="","",$B$11*12)</f>
        <v/>
      </c>
      <c r="C12" s="6" t="inlineStr">
        <is>
          <t>12か月換算</t>
        </is>
      </c>
    </row>
    <row r="13" ht="26" customHeight="1">
      <c r="A13" s="4" t="inlineStr">
        <is>
          <t>未届出だった月数</t>
        </is>
      </c>
      <c r="B13" s="43" t="n"/>
      <c r="C13" s="6" t="inlineStr">
        <is>
          <t>届出がされていない月から解消月までの月数（手入力）</t>
        </is>
      </c>
    </row>
    <row r="14">
      <c r="A14" s="4" t="inlineStr">
        <is>
          <t>累計影響額</t>
        </is>
      </c>
      <c r="B14" s="34">
        <f>IF(OR($B$11="",$B$13=""),"",$B$11*$B$13)</f>
        <v/>
      </c>
      <c r="C14" s="6" t="inlineStr">
        <is>
          <t>影響額（月）× 未届出月数</t>
        </is>
      </c>
    </row>
    <row r="15" ht="32" customHeight="1">
      <c r="A15" s="45" t="inlineStr">
        <is>
          <t>※ 所定単位数は各種加算がなされる前の単位数です。各種加算を含めた単位数の合計数の100分の85となるものではありません（留意事項通知 第二の1の(8の2)②）。計算順は「基本報酬 × 0.85 → その後に各種加算を加える」です。</t>
        </is>
      </c>
    </row>
    <row r="16" ht="56" customHeight="1">
      <c r="A16" s="45" t="inlineStr">
        <is>
          <t>※ 端数処理は、単位数に割合を乗ずる度に小数点以下を四捨五入し（留意事項通知 第二の1の(1)①。同項の例：2,772単位×0.70＝1,940.4→1,940単位。2,873×965/1000×0.70をまとめて四捨五入するのではない）、単位数から金額に換算する際に1円未満を切り捨てます（同 (1)②）。本シートもこの順序で計算しています。加算の算定順により差が出るため、確定額は国保連への請求データで確認してください。</t>
        </is>
      </c>
    </row>
    <row r="17" ht="26" customHeight="1">
      <c r="A17" s="45" t="inlineStr">
        <is>
          <t>※ 減算期間は、都道府県知事等への届出がされていない月から、その状態が解消されるに至った月までです。対象は利用している障害児の全員です（留意事項通知 第二の1の(8の2)⑤）。</t>
        </is>
      </c>
    </row>
    <row r="18" ht="26" customHeight="1">
      <c r="A18" s="45" t="inlineStr">
        <is>
          <t>※ 同じ100分の85でも「自己評価結果等未公表減算」（指定通所基準第26条第7項／児発=注3(3)・放デイ=注4(3)）は別の減算です。届出書の根拠欄の書き間違いに注意してください。</t>
        </is>
      </c>
    </row>
    <row r="19" ht="48" customHeight="1">
      <c r="A19" s="45" t="inlineStr">
        <is>
          <t>※ 支援プログラム未公表減算と自己評価結果等未公表減算（ともに100分の85）が同月に重複した場合、留意事項通知 第二の1の(1)①の端数処理ルール（割合を乗ずる度に四捨五入し、絶えず整数値に割合を乗じていく）からは順次乗算になると読めますが、両減算を同時に適用できるかどうか自体は告示・通知に明示がありません。重複時の取扱いは指定権者に確認してください。</t>
        </is>
      </c>
    </row>
  </sheetData>
  <mergeCells count="7">
    <mergeCell ref="A19:C19"/>
    <mergeCell ref="A1:C1"/>
    <mergeCell ref="A2:C2"/>
    <mergeCell ref="A17:C17"/>
    <mergeCell ref="A18:C18"/>
    <mergeCell ref="A15:C15"/>
    <mergeCell ref="A16:C16"/>
  </mergeCells>
  <pageMargins left="0.4" right="0.4" top="0.5" bottom="0.5" header="0.5" footer="0.5"/>
  <pageSetup orientation="portrait" paperSize="9" fitToHeight="0" fitToWidth="1"/>
</worksheet>
</file>

<file path=xl/worksheets/sheet11.xml><?xml version="1.0" encoding="utf-8"?>
<worksheet xmlns="http://schemas.openxmlformats.org/spreadsheetml/2006/main">
  <sheetPr>
    <outlinePr summaryBelow="1" summaryRight="1"/>
    <pageSetUpPr fitToPage="1"/>
  </sheetPr>
  <dimension ref="A1:F21"/>
  <sheetViews>
    <sheetView workbookViewId="0">
      <selection activeCell="A1" sqref="A1"/>
    </sheetView>
  </sheetViews>
  <sheetFormatPr baseColWidth="8" defaultRowHeight="15"/>
  <cols>
    <col width="46" customWidth="1" min="1" max="1"/>
    <col width="34" customWidth="1" min="2" max="2"/>
    <col width="12" customWidth="1" min="3" max="3"/>
    <col width="14" customWidth="1" min="4" max="4"/>
    <col width="30" customWidth="1" min="5" max="5"/>
    <col width="14" customWidth="1" min="6" max="6"/>
  </cols>
  <sheetData>
    <row r="1" ht="26" customHeight="1">
      <c r="A1" s="15" t="inlineStr">
        <is>
          <t>10_公表届出チェックリスト｜公表と届出は2つで1セットです。ホームページに掲載していても、都道府県等への届出をしていなければ減算対象になります（留意事項通知 第二の1の(8の2)⑤）</t>
        </is>
      </c>
    </row>
    <row r="2" ht="34" customHeight="1">
      <c r="A2" s="8" t="inlineStr">
        <is>
          <t>確認項目</t>
        </is>
      </c>
      <c r="B2" s="8" t="inlineStr">
        <is>
          <t>根拠（条文・通知）</t>
        </is>
      </c>
      <c r="C2" s="8" t="inlineStr">
        <is>
          <t>状態（済/未）</t>
        </is>
      </c>
      <c r="D2" s="8" t="inlineStr">
        <is>
          <t>確認日</t>
        </is>
      </c>
      <c r="E2" s="8" t="inlineStr">
        <is>
          <t>保管場所・URL</t>
        </is>
      </c>
      <c r="F2" s="8" t="inlineStr">
        <is>
          <t>判定（自動）</t>
        </is>
      </c>
    </row>
    <row r="3" ht="30" customHeight="1">
      <c r="A3" s="6" t="inlineStr">
        <is>
          <t>支援プログラムを事業所ごとに策定した</t>
        </is>
      </c>
      <c r="B3" s="6" t="inlineStr">
        <is>
          <t>指定通所基準 第26条の2</t>
        </is>
      </c>
      <c r="C3" s="6" t="n"/>
      <c r="D3" s="37" t="n"/>
      <c r="E3" s="6" t="n"/>
      <c r="F3" s="6">
        <f>IF($C3="","",IF($C3="未","要対応",""))</f>
        <v/>
      </c>
    </row>
    <row r="4" ht="30" customHeight="1">
      <c r="A4" s="6" t="inlineStr">
        <is>
          <t>手引き①〜⑫の記載項目をすべて満たしている</t>
        </is>
      </c>
      <c r="B4" s="6" t="inlineStr">
        <is>
          <t>手引き 4.</t>
        </is>
      </c>
      <c r="C4" s="6" t="n"/>
      <c r="D4" s="37" t="n"/>
      <c r="E4" s="6" t="n"/>
      <c r="F4" s="6">
        <f>IF($C4="","",IF($C4="未","要対応",""))</f>
        <v/>
      </c>
    </row>
    <row r="5" ht="30" customHeight="1">
      <c r="A5" s="6" t="inlineStr">
        <is>
          <t>多機能型の場合、事業ごとに作成した</t>
        </is>
      </c>
      <c r="B5" s="6" t="inlineStr">
        <is>
          <t>手引き 3.</t>
        </is>
      </c>
      <c r="C5" s="6" t="n"/>
      <c r="D5" s="37" t="n"/>
      <c r="E5" s="6" t="n"/>
      <c r="F5" s="6">
        <f>IF($C5="","",IF($C5="未","要対応",""))</f>
        <v/>
      </c>
    </row>
    <row r="6" ht="30" customHeight="1">
      <c r="A6" s="6" t="inlineStr">
        <is>
          <t>直接支援に従事する職員の意見を聴いた（会議録あり）</t>
        </is>
      </c>
      <c r="B6" s="6" t="inlineStr">
        <is>
          <t>手引き 3.</t>
        </is>
      </c>
      <c r="C6" s="6" t="n"/>
      <c r="D6" s="37" t="n"/>
      <c r="E6" s="6" t="n"/>
      <c r="F6" s="6">
        <f>IF($C6="","",IF($C6="未","要対応",""))</f>
        <v/>
      </c>
    </row>
    <row r="7" ht="30" customHeight="1">
      <c r="A7" s="6" t="inlineStr">
        <is>
          <t>インターネット等で公表した（掲載URLを記録）</t>
        </is>
      </c>
      <c r="B7" s="6" t="inlineStr">
        <is>
          <t>指定通所基準 第26条の2／手引き 6.</t>
        </is>
      </c>
      <c r="C7" s="6" t="n"/>
      <c r="D7" s="37" t="n"/>
      <c r="E7" s="6" t="n"/>
      <c r="F7" s="6">
        <f>IF($C7="","",IF($C7="未","要対応",""))</f>
        <v/>
      </c>
    </row>
    <row r="8" ht="30" customHeight="1">
      <c r="A8" s="6" t="inlineStr">
        <is>
          <t>公表方法・公表内容を都道府県等に届け出た（控えあり）</t>
        </is>
      </c>
      <c r="B8" s="6" t="inlineStr">
        <is>
          <t>手引き 6.／報酬告示 注3(4)・注4(4)</t>
        </is>
      </c>
      <c r="C8" s="6" t="n"/>
      <c r="D8" s="37" t="n"/>
      <c r="E8" s="6" t="n"/>
      <c r="F8" s="6">
        <f>IF($C8="","",IF($C8="未","要対応",""))</f>
        <v/>
      </c>
    </row>
    <row r="9" ht="30" customHeight="1">
      <c r="A9" s="6" t="inlineStr">
        <is>
          <t>届出様式は指定権者の指定するものを使った</t>
        </is>
      </c>
      <c r="B9" s="6" t="inlineStr">
        <is>
          <t>告示「こども家庭庁支援局長が定める様式」／自治体ごとに様式・提出方法が異なる</t>
        </is>
      </c>
      <c r="C9" s="6" t="n"/>
      <c r="D9" s="37" t="n"/>
      <c r="E9" s="6" t="n"/>
      <c r="F9" s="6">
        <f>IF($C9="","",IF($C9="未","要対応",""))</f>
        <v/>
      </c>
    </row>
    <row r="10" ht="30" customHeight="1">
      <c r="A10" s="6" t="inlineStr">
        <is>
          <t>5領域との関連性が読み取れる記載になっている</t>
        </is>
      </c>
      <c r="B10" s="6" t="inlineStr">
        <is>
          <t>指定通所基準 第26条の2／各ガイドライン</t>
        </is>
      </c>
      <c r="C10" s="6" t="n"/>
      <c r="D10" s="37" t="n"/>
      <c r="E10" s="6" t="n"/>
      <c r="F10" s="6">
        <f>IF($C10="","",IF($C10="未","要対応",""))</f>
        <v/>
      </c>
    </row>
    <row r="11" ht="30" customHeight="1">
      <c r="A11" s="6" t="inlineStr">
        <is>
          <t>個別支援計画にも領域との関連性を記載している</t>
        </is>
      </c>
      <c r="B11" s="6" t="inlineStr">
        <is>
          <t>指定通所基準 第27条第4項</t>
        </is>
      </c>
      <c r="C11" s="6" t="n"/>
      <c r="D11" s="37" t="n"/>
      <c r="E11" s="6" t="n"/>
      <c r="F11" s="6">
        <f>IF($C11="","",IF($C11="未","要対応",""))</f>
        <v/>
      </c>
    </row>
    <row r="12" ht="30" customHeight="1">
      <c r="A12" s="6" t="inlineStr">
        <is>
          <t>自己評価・保護者評価の公表も済んでいる（別義務）</t>
        </is>
      </c>
      <c r="B12" s="6" t="inlineStr">
        <is>
          <t>指定通所基準 第26条第7項</t>
        </is>
      </c>
      <c r="C12" s="6" t="n"/>
      <c r="D12" s="37" t="n"/>
      <c r="E12" s="6" t="n"/>
      <c r="F12" s="6">
        <f>IF($C12="","",IF($C12="未","要対応",""))</f>
        <v/>
      </c>
    </row>
    <row r="13"/>
    <row r="14"/>
    <row r="15" ht="26" customHeight="1">
      <c r="A15" s="18" t="inlineStr">
        <is>
          <t>総合判定</t>
        </is>
      </c>
      <c r="B15" s="35">
        <f>IF(COUNTIF($C$3:$C$12,"未")&gt;0,"未対応あり：支援プログラム未公表減算のリスクがあります",IF(COUNTIF($C$3:$C$12,"済")&lt;10,"未確認：10項目すべてに「済」を入れてください","公表・届出の要件を満たしています"))</f>
        <v/>
      </c>
      <c r="C15" s="10" t="n"/>
      <c r="D15" s="10" t="n"/>
      <c r="E15" s="10" t="n"/>
      <c r="F15" s="11" t="n"/>
    </row>
    <row r="16"/>
    <row r="17">
      <c r="A17" s="4" t="inlineStr">
        <is>
          <t>最終確認日</t>
        </is>
      </c>
      <c r="B17" s="36" t="n"/>
      <c r="C17" s="6" t="inlineStr">
        <is>
          <t>手入力</t>
        </is>
      </c>
    </row>
    <row r="18">
      <c r="A18" s="4" t="inlineStr">
        <is>
          <t>次回確認予定日（自動）</t>
        </is>
      </c>
      <c r="B18" s="36">
        <f>IF($B$17="","",EDATE($B$17,12))</f>
        <v/>
      </c>
      <c r="C18" s="6" t="inlineStr">
        <is>
          <t>最終確認日の12か月後</t>
        </is>
      </c>
    </row>
    <row r="19"/>
    <row r="20">
      <c r="A20" s="2" t="inlineStr">
        <is>
          <t>※ 届出様式の名称・提出方法・提出期限は指定権者ごとに異なります（例：愛知県は「支援プログラムの公表状況に関する届出書」＋電子申請、千葉県はちば電子申請システム）。自事業所の指定権者のページで必ず確認してください。</t>
        </is>
      </c>
    </row>
    <row r="21"/>
  </sheetData>
  <mergeCells count="3">
    <mergeCell ref="B15:F15"/>
    <mergeCell ref="A20:F21"/>
    <mergeCell ref="A1:F1"/>
  </mergeCells>
  <conditionalFormatting sqref="A3:F12">
    <cfRule type="expression" priority="1" dxfId="0">
      <formula>$C3="未"</formula>
    </cfRule>
  </conditionalFormatting>
  <dataValidations count="1">
    <dataValidation sqref="C3:C12" showDropDown="0" showInputMessage="0" showErrorMessage="0" allowBlank="1" type="list">
      <formula1>"済,未"</formula1>
    </dataValidation>
  </dataValidations>
  <pageMargins left="0.4" right="0.4" top="0.5" bottom="0.5" header="0.5" footer="0.5"/>
  <pageSetup orientation="landscape" paperSize="9" fitToHeight="0" fitToWidth="1"/>
</worksheet>
</file>

<file path=xl/worksheets/sheet12.xml><?xml version="1.0" encoding="utf-8"?>
<worksheet xmlns="http://schemas.openxmlformats.org/spreadsheetml/2006/main">
  <sheetPr>
    <outlinePr summaryBelow="1" summaryRight="1"/>
    <pageSetUpPr fitToPage="1"/>
  </sheetPr>
  <dimension ref="A1:D13"/>
  <sheetViews>
    <sheetView workbookViewId="0">
      <selection activeCell="A1" sqref="A1"/>
    </sheetView>
  </sheetViews>
  <sheetFormatPr baseColWidth="8" defaultRowHeight="15"/>
  <cols>
    <col width="22" customWidth="1" min="1" max="1"/>
    <col width="52" customWidth="1" min="2" max="2"/>
    <col width="52" customWidth="1" min="3" max="3"/>
    <col width="34" customWidth="1" min="4" max="4"/>
  </cols>
  <sheetData>
    <row r="1" ht="26" customHeight="1">
      <c r="A1" s="15" t="inlineStr">
        <is>
          <t>11_5領域ねらい対照表｜出典：児童発達支援ガイドライン／放課後等デイサービスガイドライン（いずれも令和6年7月改訂）本人支援。児発の資料をそのまま放デイに流用すると学齢期に求められる観点が抜けます。</t>
        </is>
      </c>
    </row>
    <row r="2" ht="34" customHeight="1">
      <c r="A2" s="8" t="inlineStr">
        <is>
          <t>領域</t>
        </is>
      </c>
      <c r="B2" s="8" t="inlineStr">
        <is>
          <t>児童発達支援（ねらい）</t>
        </is>
      </c>
      <c r="C2" s="8" t="inlineStr">
        <is>
          <t>放課後等デイサービス（ねらい）</t>
        </is>
      </c>
      <c r="D2" s="8" t="inlineStr">
        <is>
          <t>差分</t>
        </is>
      </c>
    </row>
    <row r="3" ht="72" customHeight="1">
      <c r="A3" s="9" t="inlineStr">
        <is>
          <t>健康・生活</t>
        </is>
      </c>
      <c r="B3" s="6" t="inlineStr">
        <is>
          <t>健康状態の維持・改善／生活習慣や生活リズムの形成／基本的生活スキルの獲得</t>
        </is>
      </c>
      <c r="C3" s="6" t="inlineStr">
        <is>
          <t>健康状態の維持・改善／生活習慣や生活リズムの形成／基本的生活スキルの獲得／生活におけるマネジメントスキルの育成</t>
        </is>
      </c>
      <c r="D3" s="6" t="inlineStr">
        <is>
          <t>放デイに「生活におけるマネジメントスキルの育成」が加わる</t>
        </is>
      </c>
    </row>
    <row r="4" ht="72" customHeight="1">
      <c r="A4" s="9" t="inlineStr">
        <is>
          <t>運動・感覚</t>
        </is>
      </c>
      <c r="B4" s="6" t="inlineStr">
        <is>
          <t>姿勢と運動・動作の基本的技能の向上／姿勢保持と運動・動作の補助的手段の活用／身体の移動能力の向上／保有する感覚の活用／感覚の補助及び代行手段の活用／感覚の特性への対応</t>
        </is>
      </c>
      <c r="C4" s="6" t="inlineStr">
        <is>
          <t>同一</t>
        </is>
      </c>
      <c r="D4" s="6" t="inlineStr">
        <is>
          <t>差分なし</t>
        </is>
      </c>
    </row>
    <row r="5" ht="72" customHeight="1">
      <c r="A5" s="9" t="inlineStr">
        <is>
          <t>認知・行動</t>
        </is>
      </c>
      <c r="B5" s="6" t="inlineStr">
        <is>
          <t>認知の特性についての理解と対応／対象や外部環境の適切な認知と適切な行動の習得／行動障害への予防及び対応</t>
        </is>
      </c>
      <c r="C5" s="6" t="inlineStr">
        <is>
          <t>同一</t>
        </is>
      </c>
      <c r="D5" s="6" t="inlineStr">
        <is>
          <t>差分なし</t>
        </is>
      </c>
    </row>
    <row r="6" ht="72" customHeight="1">
      <c r="A6" s="9" t="inlineStr">
        <is>
          <t>言語・コミュニケーション</t>
        </is>
      </c>
      <c r="B6" s="6" t="inlineStr">
        <is>
          <t>コミュニケーションの基礎的能力の向上／言語の受容と表出／言語の形成と活用／人との相互作用によるコミュニケーション能力の獲得／コミュニケーション手段の選択と活用／状況に応じたコミュニケーション／読み書き能力の向上</t>
        </is>
      </c>
      <c r="C6" s="6" t="inlineStr">
        <is>
          <t>同一</t>
        </is>
      </c>
      <c r="D6" s="6" t="inlineStr">
        <is>
          <t>差分なし</t>
        </is>
      </c>
    </row>
    <row r="7" ht="72" customHeight="1">
      <c r="A7" s="9" t="inlineStr">
        <is>
          <t>人間関係・社会性</t>
        </is>
      </c>
      <c r="B7" s="6" t="inlineStr">
        <is>
          <t>アタッチメント（愛着）の形成と安定／遊びを通じた社会性の発達／自己の理解と行動の調整／仲間づくりと集団への参加</t>
        </is>
      </c>
      <c r="C7" s="6" t="inlineStr">
        <is>
          <t>アタッチメント（愛着）の形成と安定／遊びを通じた社会性の発達／自己の理解と行動の調整／仲間づくりと集団への参加／情緒の安定／他者との関わり（人間関係）の形成</t>
        </is>
      </c>
      <c r="D7" s="6" t="inlineStr">
        <is>
          <t>放デイに「情緒の安定」「他者との関わり（人間関係）の形成」が加わる</t>
        </is>
      </c>
    </row>
    <row r="8"/>
    <row r="9">
      <c r="A9" s="2" t="inlineStr">
        <is>
          <t>※ ガイドラインは「本人支援について5つの欄を設けて、個々に異なる支援目標や支援内容を設定する必要はないが、各領域との関連性については必ず記載する」としています。5領域に均等に割り振ることが目的ではなく、関連性を示すことが目的です。</t>
        </is>
      </c>
    </row>
    <row r="10"/>
    <row r="11"/>
    <row r="12">
      <c r="A12" s="2" t="inlineStr">
        <is>
          <t>※ 「活動プログラム」とは、事業所の日々の支援の中で、一定の目的を持って行われる個々の活動のことです（ガイドライン 用語注記）。こどもの発達の状況や障害の特性等に応じて柔軟に組み合わせて実施されることが想定されています。</t>
        </is>
      </c>
    </row>
    <row r="13"/>
  </sheetData>
  <mergeCells count="3">
    <mergeCell ref="A1:D1"/>
    <mergeCell ref="A12:D13"/>
    <mergeCell ref="A9:D10"/>
  </mergeCells>
  <pageMargins left="0.4" right="0.4" top="0.5" bottom="0.5" header="0.5" footer="0.5"/>
  <pageSetup orientation="landscape" paperSize="9" fitToHeight="0" fitToWidth="1"/>
</worksheet>
</file>

<file path=xl/worksheets/sheet2.xml><?xml version="1.0" encoding="utf-8"?>
<worksheet xmlns="http://schemas.openxmlformats.org/spreadsheetml/2006/main">
  <sheetPr>
    <outlinePr summaryBelow="1" summaryRight="1"/>
    <pageSetUpPr fitToPage="1"/>
  </sheetPr>
  <dimension ref="A1:C22"/>
  <sheetViews>
    <sheetView workbookViewId="0">
      <selection activeCell="A1" sqref="A1"/>
    </sheetView>
  </sheetViews>
  <sheetFormatPr baseColWidth="8" defaultRowHeight="15"/>
  <cols>
    <col width="34" customWidth="1" min="1" max="1"/>
    <col width="44" customWidth="1" min="2" max="2"/>
    <col width="52" customWidth="1" min="3" max="3"/>
  </cols>
  <sheetData>
    <row r="1" ht="26" customHeight="1">
      <c r="A1" s="15" t="inlineStr">
        <is>
          <t>01_事業所設定｜このシートに入力した内容は 05_支援プログラム様式 と 09_減算インパクト計算 に自動反映されます。根拠：指定通所基準第26条の2／手引き4.（記載項目①〜⑥）</t>
        </is>
      </c>
    </row>
    <row r="2">
      <c r="A2" s="1" t="inlineStr">
        <is>
          <t>事業所情報マスタ</t>
        </is>
      </c>
    </row>
    <row r="3" ht="34" customHeight="1">
      <c r="A3" s="8" t="inlineStr">
        <is>
          <t>項目</t>
        </is>
      </c>
      <c r="B3" s="8" t="inlineStr">
        <is>
          <t>入力欄</t>
        </is>
      </c>
      <c r="C3" s="8" t="inlineStr">
        <is>
          <t>補足（根拠）</t>
        </is>
      </c>
    </row>
    <row r="4" ht="30" customHeight="1">
      <c r="A4" s="4" t="inlineStr">
        <is>
          <t>① 事業所名</t>
        </is>
      </c>
      <c r="B4" s="13" t="n"/>
      <c r="C4" s="6" t="inlineStr">
        <is>
          <t>手引き4. 記載項目①。多機能型は事業ごとに作成（手引き3.）</t>
        </is>
      </c>
    </row>
    <row r="5" ht="30" customHeight="1">
      <c r="A5" s="4" t="inlineStr">
        <is>
          <t>サービス種別</t>
        </is>
      </c>
      <c r="B5" s="13" t="n"/>
      <c r="C5" s="6" t="inlineStr">
        <is>
          <t>ドロップダウンで選択。放デイを選ぶと B18 の見出し注記が放デイ版に切り替わる</t>
        </is>
      </c>
    </row>
    <row r="6" ht="30" customHeight="1">
      <c r="A6" s="4" t="inlineStr">
        <is>
          <t>法人名</t>
        </is>
      </c>
      <c r="B6" s="13" t="n"/>
      <c r="C6" s="6" t="inlineStr">
        <is>
          <t>登記上の法人名</t>
        </is>
      </c>
    </row>
    <row r="7" ht="30" customHeight="1">
      <c r="A7" s="4" t="inlineStr">
        <is>
          <t>③ 法人（事業所）理念</t>
        </is>
      </c>
      <c r="B7" s="13" t="n"/>
      <c r="C7" s="6" t="inlineStr">
        <is>
          <t>手引き4. 記載項目③</t>
        </is>
      </c>
    </row>
    <row r="8" ht="30" customHeight="1">
      <c r="A8" s="4" t="inlineStr">
        <is>
          <t>④ 支援方針</t>
        </is>
      </c>
      <c r="B8" s="13" t="n"/>
      <c r="C8" s="6" t="inlineStr">
        <is>
          <t>手引き4. 記載項目④</t>
        </is>
      </c>
    </row>
    <row r="9" ht="30" customHeight="1">
      <c r="A9" s="4" t="inlineStr">
        <is>
          <t>⑤ 営業開始時刻</t>
        </is>
      </c>
      <c r="B9" s="13" t="n"/>
      <c r="C9" s="6" t="inlineStr">
        <is>
          <t>運営規程に定める営業時間（指定通所基準第37条）。例：9:00 ※文字列で入力</t>
        </is>
      </c>
    </row>
    <row r="10" ht="30" customHeight="1">
      <c r="A10" s="4" t="inlineStr">
        <is>
          <t>⑤ 営業終了時刻</t>
        </is>
      </c>
      <c r="B10" s="13" t="n"/>
      <c r="C10" s="6" t="inlineStr">
        <is>
          <t>同上。例：18:00 ※文字列で入力</t>
        </is>
      </c>
    </row>
    <row r="11" ht="30" customHeight="1">
      <c r="A11" s="4" t="inlineStr">
        <is>
          <t>⑥ 送迎実施の有無</t>
        </is>
      </c>
      <c r="B11" s="13" t="n"/>
      <c r="C11" s="6" t="inlineStr">
        <is>
          <t>手引き4. 記載項目⑥。ドロップダウンで選択</t>
        </is>
      </c>
    </row>
    <row r="12" ht="30" customHeight="1">
      <c r="A12" s="4" t="inlineStr">
        <is>
          <t>② 支援プログラム 作成（見直し）年月日</t>
        </is>
      </c>
      <c r="B12" s="36" t="n"/>
      <c r="C12" s="6" t="inlineStr">
        <is>
          <t>手引き4. 記載項目②「作成又は見直しを行った年月日」</t>
        </is>
      </c>
    </row>
    <row r="13" ht="30" customHeight="1">
      <c r="A13" s="4" t="inlineStr">
        <is>
          <t>次回見直し予定日（自動）</t>
        </is>
      </c>
      <c r="B13" s="36">
        <f>IF($B$12="","",EDATE($B$12,12))</f>
        <v/>
      </c>
      <c r="C13" s="6" t="inlineStr">
        <is>
          <t>作成日の12か月後を目安に表示。法令上の更新頻度の定めは確認できていない（Q8参照）</t>
        </is>
      </c>
    </row>
    <row r="14" ht="30" customHeight="1">
      <c r="A14" s="4" t="inlineStr">
        <is>
          <t>支援プログラムの公表URL</t>
        </is>
      </c>
      <c r="B14" s="13" t="n"/>
      <c r="C14" s="6" t="inlineStr">
        <is>
          <t>インターネットの利用その他の方法により公表（指定通所基準第26条の2）</t>
        </is>
      </c>
    </row>
    <row r="15" ht="30" customHeight="1">
      <c r="A15" s="4" t="inlineStr">
        <is>
          <t>都道府県等への届出日</t>
        </is>
      </c>
      <c r="B15" s="13" t="n"/>
      <c r="C15" s="6" t="inlineStr">
        <is>
          <t>公表方法及び公表内容を届け出る（手引き6.）</t>
        </is>
      </c>
    </row>
    <row r="16" ht="30" customHeight="1">
      <c r="A16" s="4" t="inlineStr">
        <is>
          <t>届出先自治体（指定権者）</t>
        </is>
      </c>
      <c r="B16" s="13" t="n"/>
      <c r="C16" s="6" t="inlineStr">
        <is>
          <t>様式・提出方法・期限は自治体ごとに異なる</t>
        </is>
      </c>
    </row>
    <row r="17" ht="30" customHeight="1">
      <c r="A17" s="4" t="inlineStr">
        <is>
          <t>公表・届出の状態（自動）</t>
        </is>
      </c>
      <c r="B17" s="7">
        <f>IF(OR($B$14="",$B$15=""),"未完了：支援プログラム未公表減算の対象になります","公表・届出 済")</f>
        <v/>
      </c>
      <c r="C17" s="6" t="inlineStr">
        <is>
          <t>報酬告示 別表第1注3(4)／第3注4(4)。公表だけでは足りず、届出まで済ませて減算が止まる</t>
        </is>
      </c>
    </row>
    <row r="18" ht="30" customHeight="1">
      <c r="A18" s="4" t="inlineStr">
        <is>
          <t>5領域の見出し切替（自動）</t>
        </is>
      </c>
      <c r="B18" s="13">
        <f>IF($B$5="放課後等デイサービス","放デイ版のねらい（健康・生活に「生活におけるマネジメントスキルの育成」、人間関係・社会性に「情緒の安定」「他者との関わり（人間関係）の形成」を含む）","児発版のねらい")</f>
        <v/>
      </c>
      <c r="C18" s="6" t="inlineStr">
        <is>
          <t>児発と放デイでねらいが異なる領域があるため、資料の流用に注意</t>
        </is>
      </c>
    </row>
    <row r="19" ht="30" customHeight="1">
      <c r="A19" s="4" t="inlineStr">
        <is>
          <t>所在地</t>
        </is>
      </c>
      <c r="B19" s="13" t="n"/>
      <c r="C19" s="6" t="inlineStr">
        <is>
          <t>任意</t>
        </is>
      </c>
    </row>
    <row r="20" ht="30" customHeight="1">
      <c r="A20" s="4" t="inlineStr">
        <is>
          <t>定員</t>
        </is>
      </c>
      <c r="B20" s="13" t="n"/>
      <c r="C20" s="6" t="inlineStr">
        <is>
          <t>任意。09_減算インパクト計算で所定単位数の区分を確認するときの参考</t>
        </is>
      </c>
    </row>
    <row r="21">
      <c r="A21" s="4" t="inlineStr">
        <is>
          <t>活動マスタの「対象」表記（自動）</t>
        </is>
      </c>
      <c r="B21" s="13">
        <f>IF($B$5="放課後等デイサービス","放デイ",IF($B$5="児童発達支援","児発",""))</f>
        <v/>
      </c>
      <c r="C21" s="6" t="inlineStr">
        <is>
          <t>02_活動マスタの「対象」列と突き合わせるための表記。05_支援プログラム様式のたたき台がこの表記で絞り込みます</t>
        </is>
      </c>
    </row>
    <row r="22">
      <c r="A22" s="16" t="inlineStr">
        <is>
          <t>※ ⑦本人支援の内容と5領域の関連性は 02_活動マスタ_5領域対応表 に、⑧〜⑫は 05_支援プログラム様式 に入力します。</t>
        </is>
      </c>
    </row>
  </sheetData>
  <mergeCells count="2">
    <mergeCell ref="A1:C1"/>
    <mergeCell ref="A22:C22"/>
  </mergeCells>
  <dataValidations count="2">
    <dataValidation sqref="B5" showDropDown="0" showInputMessage="0" showErrorMessage="0" allowBlank="1" type="list">
      <formula1>"児童発達支援,放課後等デイサービス"</formula1>
    </dataValidation>
    <dataValidation sqref="B11" showDropDown="0" showInputMessage="0" showErrorMessage="0" allowBlank="1" type="list">
      <formula1>"あり,なし"</formula1>
    </dataValidation>
  </dataValidations>
  <pageMargins left="0.4" right="0.4" top="0.5" bottom="0.5" header="0.5" footer="0.5"/>
  <pageSetup orientation="portrait" paperSize="9" fitToHeight="0" fitToWidth="1"/>
</worksheet>
</file>

<file path=xl/worksheets/sheet3.xml><?xml version="1.0" encoding="utf-8"?>
<worksheet xmlns="http://schemas.openxmlformats.org/spreadsheetml/2006/main">
  <sheetPr>
    <outlinePr summaryBelow="1" summaryRight="1"/>
    <pageSetUpPr fitToPage="1"/>
  </sheetPr>
  <dimension ref="A1:Q102"/>
  <sheetViews>
    <sheetView workbookViewId="0">
      <pane xSplit="2" ySplit="2" topLeftCell="C3" activePane="bottomRight" state="frozen"/>
      <selection pane="topRight" activeCell="A1" sqref="A1"/>
      <selection pane="bottomLeft" activeCell="A1" sqref="A1"/>
      <selection pane="bottomRight" activeCell="A1" sqref="A1"/>
    </sheetView>
  </sheetViews>
  <sheetFormatPr baseColWidth="8" defaultRowHeight="15"/>
  <cols>
    <col width="5" customWidth="1" min="1" max="1"/>
    <col width="22" customWidth="1" min="2" max="2"/>
    <col width="34" customWidth="1" min="3" max="3"/>
    <col width="9" customWidth="1" min="4" max="4"/>
    <col width="13" customWidth="1" min="5" max="5"/>
    <col width="9" customWidth="1" min="6" max="6"/>
    <col width="9" customWidth="1" min="7" max="7"/>
    <col width="9" customWidth="1" min="8" max="8"/>
    <col width="13" customWidth="1" min="9" max="9"/>
    <col width="13" customWidth="1" min="10" max="10"/>
    <col width="15" customWidth="1" min="11" max="11"/>
    <col width="9" customWidth="1" min="12" max="12"/>
    <col width="20" customWidth="1" min="13" max="13"/>
    <col width="16" customWidth="1" min="14" max="14"/>
    <col width="10" customWidth="1" min="15" max="15"/>
    <col width="20" customWidth="1" min="16" max="16"/>
    <col width="18" customWidth="1" min="17" max="17"/>
  </cols>
  <sheetData>
    <row r="1" ht="26" customHeight="1">
      <c r="A1" s="15" t="inlineStr">
        <is>
          <t>02_活動マスタ_5領域対応表｜根拠：指定通所基準第26条の2（5領域との関連性を明確にした事業所全体の計画）／手引き別添資料2 その他パターン②（活動プログラムに5領域を紐づける方法）／各ガイドライン（令和6年7月）本人支援5領域</t>
        </is>
      </c>
    </row>
    <row r="2" ht="34" customHeight="1">
      <c r="A2" s="8" t="inlineStr">
        <is>
          <t>No</t>
        </is>
      </c>
      <c r="B2" s="8" t="inlineStr">
        <is>
          <t>活動名</t>
        </is>
      </c>
      <c r="C2" s="8" t="inlineStr">
        <is>
          <t>この活動で育てたいこと（ねらい）</t>
        </is>
      </c>
      <c r="D2" s="8" t="inlineStr">
        <is>
          <t>標準時間（分）</t>
        </is>
      </c>
      <c r="E2" s="8" t="inlineStr">
        <is>
          <t>対象（児発/放デイ/共通）</t>
        </is>
      </c>
      <c r="F2" s="8" t="inlineStr">
        <is>
          <t>健康・生活</t>
        </is>
      </c>
      <c r="G2" s="8" t="inlineStr">
        <is>
          <t>運動・感覚</t>
        </is>
      </c>
      <c r="H2" s="8" t="inlineStr">
        <is>
          <t>認知・行動</t>
        </is>
      </c>
      <c r="I2" s="8" t="inlineStr">
        <is>
          <t>言語・コミュニケーション</t>
        </is>
      </c>
      <c r="J2" s="8" t="inlineStr">
        <is>
          <t>人間関係・社会性</t>
        </is>
      </c>
      <c r="K2" s="8" t="inlineStr">
        <is>
          <t>主たる領域（自動）</t>
        </is>
      </c>
      <c r="L2" s="8" t="inlineStr">
        <is>
          <t>関連領域数（自動）</t>
        </is>
      </c>
      <c r="M2" s="8" t="inlineStr">
        <is>
          <t>チェック（自動）</t>
        </is>
      </c>
      <c r="N2" s="8" t="inlineStr">
        <is>
          <t>準備物</t>
        </is>
      </c>
      <c r="O2" s="8" t="inlineStr">
        <is>
          <t>担当</t>
        </is>
      </c>
      <c r="P2" s="8" t="inlineStr">
        <is>
          <t>備考</t>
        </is>
      </c>
      <c r="Q2" s="8" t="inlineStr">
        <is>
          <t>区分（日課／主活動）</t>
        </is>
      </c>
    </row>
    <row r="3" ht="22" customHeight="1">
      <c r="A3" s="6" t="n"/>
      <c r="B3" s="6" t="n"/>
      <c r="C3" s="6" t="n"/>
      <c r="D3" s="6" t="n"/>
      <c r="E3" s="6" t="n"/>
      <c r="F3" s="17" t="n"/>
      <c r="G3" s="17" t="n"/>
      <c r="H3" s="17" t="n"/>
      <c r="I3" s="17" t="n"/>
      <c r="J3" s="17" t="n"/>
      <c r="K3" s="6">
        <f>IFERROR(INDEX($F$2:$J$2,MATCH("◎",$F3:$J3,0)),"")</f>
        <v/>
      </c>
      <c r="L3" s="6">
        <f>COUNTA($F3:$J3)</f>
        <v/>
      </c>
      <c r="M3" s="6">
        <f>IF($B3="","",IF(COUNTIF($F3:$J3,"◎")=0,"主たる領域（◎）が未設定",IF(COUNTIF($F3:$J3,"◎")&gt;1,"◎は1つにしてください",IF($L3=0,"領域が未設定",""))))</f>
        <v/>
      </c>
      <c r="N3" s="6" t="n"/>
      <c r="O3" s="6" t="n"/>
      <c r="P3" s="6" t="n"/>
      <c r="Q3" s="40" t="n"/>
    </row>
    <row r="4" ht="22" customHeight="1">
      <c r="A4" s="6" t="n"/>
      <c r="B4" s="6" t="n"/>
      <c r="C4" s="6" t="n"/>
      <c r="D4" s="6" t="n"/>
      <c r="E4" s="6" t="n"/>
      <c r="F4" s="17" t="n"/>
      <c r="G4" s="17" t="n"/>
      <c r="H4" s="17" t="n"/>
      <c r="I4" s="17" t="n"/>
      <c r="J4" s="17" t="n"/>
      <c r="K4" s="6">
        <f>IFERROR(INDEX($F$2:$J$2,MATCH("◎",$F4:$J4,0)),"")</f>
        <v/>
      </c>
      <c r="L4" s="6">
        <f>COUNTA($F4:$J4)</f>
        <v/>
      </c>
      <c r="M4" s="6">
        <f>IF($B4="","",IF(COUNTIF($F4:$J4,"◎")=0,"主たる領域（◎）が未設定",IF(COUNTIF($F4:$J4,"◎")&gt;1,"◎は1つにしてください",IF($L4=0,"領域が未設定",""))))</f>
        <v/>
      </c>
      <c r="N4" s="6" t="n"/>
      <c r="O4" s="6" t="n"/>
      <c r="P4" s="6" t="n"/>
      <c r="Q4" s="40" t="n"/>
    </row>
    <row r="5" ht="22" customHeight="1">
      <c r="A5" s="6" t="n"/>
      <c r="B5" s="6" t="n"/>
      <c r="C5" s="6" t="n"/>
      <c r="D5" s="6" t="n"/>
      <c r="E5" s="6" t="n"/>
      <c r="F5" s="17" t="n"/>
      <c r="G5" s="17" t="n"/>
      <c r="H5" s="17" t="n"/>
      <c r="I5" s="17" t="n"/>
      <c r="J5" s="17" t="n"/>
      <c r="K5" s="6">
        <f>IFERROR(INDEX($F$2:$J$2,MATCH("◎",$F5:$J5,0)),"")</f>
        <v/>
      </c>
      <c r="L5" s="6">
        <f>COUNTA($F5:$J5)</f>
        <v/>
      </c>
      <c r="M5" s="6">
        <f>IF($B5="","",IF(COUNTIF($F5:$J5,"◎")=0,"主たる領域（◎）が未設定",IF(COUNTIF($F5:$J5,"◎")&gt;1,"◎は1つにしてください",IF($L5=0,"領域が未設定",""))))</f>
        <v/>
      </c>
      <c r="N5" s="6" t="n"/>
      <c r="O5" s="6" t="n"/>
      <c r="P5" s="6" t="n"/>
      <c r="Q5" s="40" t="n"/>
    </row>
    <row r="6" ht="22" customHeight="1">
      <c r="A6" s="6" t="n"/>
      <c r="B6" s="6" t="n"/>
      <c r="C6" s="6" t="n"/>
      <c r="D6" s="6" t="n"/>
      <c r="E6" s="6" t="n"/>
      <c r="F6" s="17" t="n"/>
      <c r="G6" s="17" t="n"/>
      <c r="H6" s="17" t="n"/>
      <c r="I6" s="17" t="n"/>
      <c r="J6" s="17" t="n"/>
      <c r="K6" s="6">
        <f>IFERROR(INDEX($F$2:$J$2,MATCH("◎",$F6:$J6,0)),"")</f>
        <v/>
      </c>
      <c r="L6" s="6">
        <f>COUNTA($F6:$J6)</f>
        <v/>
      </c>
      <c r="M6" s="6">
        <f>IF($B6="","",IF(COUNTIF($F6:$J6,"◎")=0,"主たる領域（◎）が未設定",IF(COUNTIF($F6:$J6,"◎")&gt;1,"◎は1つにしてください",IF($L6=0,"領域が未設定",""))))</f>
        <v/>
      </c>
      <c r="N6" s="6" t="n"/>
      <c r="O6" s="6" t="n"/>
      <c r="P6" s="6" t="n"/>
      <c r="Q6" s="40" t="n"/>
    </row>
    <row r="7" ht="22" customHeight="1">
      <c r="A7" s="6" t="n"/>
      <c r="B7" s="6" t="n"/>
      <c r="C7" s="6" t="n"/>
      <c r="D7" s="6" t="n"/>
      <c r="E7" s="6" t="n"/>
      <c r="F7" s="17" t="n"/>
      <c r="G7" s="17" t="n"/>
      <c r="H7" s="17" t="n"/>
      <c r="I7" s="17" t="n"/>
      <c r="J7" s="17" t="n"/>
      <c r="K7" s="6">
        <f>IFERROR(INDEX($F$2:$J$2,MATCH("◎",$F7:$J7,0)),"")</f>
        <v/>
      </c>
      <c r="L7" s="6">
        <f>COUNTA($F7:$J7)</f>
        <v/>
      </c>
      <c r="M7" s="6">
        <f>IF($B7="","",IF(COUNTIF($F7:$J7,"◎")=0,"主たる領域（◎）が未設定",IF(COUNTIF($F7:$J7,"◎")&gt;1,"◎は1つにしてください",IF($L7=0,"領域が未設定",""))))</f>
        <v/>
      </c>
      <c r="N7" s="6" t="n"/>
      <c r="O7" s="6" t="n"/>
      <c r="P7" s="6" t="n"/>
      <c r="Q7" s="40" t="n"/>
    </row>
    <row r="8" ht="22" customHeight="1">
      <c r="A8" s="6" t="n"/>
      <c r="B8" s="6" t="n"/>
      <c r="C8" s="6" t="n"/>
      <c r="D8" s="6" t="n"/>
      <c r="E8" s="6" t="n"/>
      <c r="F8" s="17" t="n"/>
      <c r="G8" s="17" t="n"/>
      <c r="H8" s="17" t="n"/>
      <c r="I8" s="17" t="n"/>
      <c r="J8" s="17" t="n"/>
      <c r="K8" s="6">
        <f>IFERROR(INDEX($F$2:$J$2,MATCH("◎",$F8:$J8,0)),"")</f>
        <v/>
      </c>
      <c r="L8" s="6">
        <f>COUNTA($F8:$J8)</f>
        <v/>
      </c>
      <c r="M8" s="6">
        <f>IF($B8="","",IF(COUNTIF($F8:$J8,"◎")=0,"主たる領域（◎）が未設定",IF(COUNTIF($F8:$J8,"◎")&gt;1,"◎は1つにしてください",IF($L8=0,"領域が未設定",""))))</f>
        <v/>
      </c>
      <c r="N8" s="6" t="n"/>
      <c r="O8" s="6" t="n"/>
      <c r="P8" s="6" t="n"/>
      <c r="Q8" s="40" t="n"/>
    </row>
    <row r="9" ht="22" customHeight="1">
      <c r="A9" s="6" t="n"/>
      <c r="B9" s="6" t="n"/>
      <c r="C9" s="6" t="n"/>
      <c r="D9" s="6" t="n"/>
      <c r="E9" s="6" t="n"/>
      <c r="F9" s="17" t="n"/>
      <c r="G9" s="17" t="n"/>
      <c r="H9" s="17" t="n"/>
      <c r="I9" s="17" t="n"/>
      <c r="J9" s="17" t="n"/>
      <c r="K9" s="6">
        <f>IFERROR(INDEX($F$2:$J$2,MATCH("◎",$F9:$J9,0)),"")</f>
        <v/>
      </c>
      <c r="L9" s="6">
        <f>COUNTA($F9:$J9)</f>
        <v/>
      </c>
      <c r="M9" s="6">
        <f>IF($B9="","",IF(COUNTIF($F9:$J9,"◎")=0,"主たる領域（◎）が未設定",IF(COUNTIF($F9:$J9,"◎")&gt;1,"◎は1つにしてください",IF($L9=0,"領域が未設定",""))))</f>
        <v/>
      </c>
      <c r="N9" s="6" t="n"/>
      <c r="O9" s="6" t="n"/>
      <c r="P9" s="6" t="n"/>
      <c r="Q9" s="40" t="n"/>
    </row>
    <row r="10" ht="22" customHeight="1">
      <c r="A10" s="6" t="n"/>
      <c r="B10" s="6" t="n"/>
      <c r="C10" s="6" t="n"/>
      <c r="D10" s="6" t="n"/>
      <c r="E10" s="6" t="n"/>
      <c r="F10" s="17" t="n"/>
      <c r="G10" s="17" t="n"/>
      <c r="H10" s="17" t="n"/>
      <c r="I10" s="17" t="n"/>
      <c r="J10" s="17" t="n"/>
      <c r="K10" s="6">
        <f>IFERROR(INDEX($F$2:$J$2,MATCH("◎",$F10:$J10,0)),"")</f>
        <v/>
      </c>
      <c r="L10" s="6">
        <f>COUNTA($F10:$J10)</f>
        <v/>
      </c>
      <c r="M10" s="6">
        <f>IF($B10="","",IF(COUNTIF($F10:$J10,"◎")=0,"主たる領域（◎）が未設定",IF(COUNTIF($F10:$J10,"◎")&gt;1,"◎は1つにしてください",IF($L10=0,"領域が未設定",""))))</f>
        <v/>
      </c>
      <c r="N10" s="6" t="n"/>
      <c r="O10" s="6" t="n"/>
      <c r="P10" s="6" t="n"/>
      <c r="Q10" s="40" t="n"/>
    </row>
    <row r="11" ht="22" customHeight="1">
      <c r="A11" s="6" t="n"/>
      <c r="B11" s="6" t="n"/>
      <c r="C11" s="6" t="n"/>
      <c r="D11" s="6" t="n"/>
      <c r="E11" s="6" t="n"/>
      <c r="F11" s="17" t="n"/>
      <c r="G11" s="17" t="n"/>
      <c r="H11" s="17" t="n"/>
      <c r="I11" s="17" t="n"/>
      <c r="J11" s="17" t="n"/>
      <c r="K11" s="6">
        <f>IFERROR(INDEX($F$2:$J$2,MATCH("◎",$F11:$J11,0)),"")</f>
        <v/>
      </c>
      <c r="L11" s="6">
        <f>COUNTA($F11:$J11)</f>
        <v/>
      </c>
      <c r="M11" s="6">
        <f>IF($B11="","",IF(COUNTIF($F11:$J11,"◎")=0,"主たる領域（◎）が未設定",IF(COUNTIF($F11:$J11,"◎")&gt;1,"◎は1つにしてください",IF($L11=0,"領域が未設定",""))))</f>
        <v/>
      </c>
      <c r="N11" s="6" t="n"/>
      <c r="O11" s="6" t="n"/>
      <c r="P11" s="6" t="n"/>
      <c r="Q11" s="40" t="n"/>
    </row>
    <row r="12" ht="22" customHeight="1">
      <c r="A12" s="6" t="n"/>
      <c r="B12" s="6" t="n"/>
      <c r="C12" s="6" t="n"/>
      <c r="D12" s="6" t="n"/>
      <c r="E12" s="6" t="n"/>
      <c r="F12" s="17" t="n"/>
      <c r="G12" s="17" t="n"/>
      <c r="H12" s="17" t="n"/>
      <c r="I12" s="17" t="n"/>
      <c r="J12" s="17" t="n"/>
      <c r="K12" s="6">
        <f>IFERROR(INDEX($F$2:$J$2,MATCH("◎",$F12:$J12,0)),"")</f>
        <v/>
      </c>
      <c r="L12" s="6">
        <f>COUNTA($F12:$J12)</f>
        <v/>
      </c>
      <c r="M12" s="6">
        <f>IF($B12="","",IF(COUNTIF($F12:$J12,"◎")=0,"主たる領域（◎）が未設定",IF(COUNTIF($F12:$J12,"◎")&gt;1,"◎は1つにしてください",IF($L12=0,"領域が未設定",""))))</f>
        <v/>
      </c>
      <c r="N12" s="6" t="n"/>
      <c r="O12" s="6" t="n"/>
      <c r="P12" s="6" t="n"/>
      <c r="Q12" s="40" t="n"/>
    </row>
    <row r="13" ht="22" customHeight="1">
      <c r="A13" s="6" t="n"/>
      <c r="B13" s="6" t="n"/>
      <c r="C13" s="6" t="n"/>
      <c r="D13" s="6" t="n"/>
      <c r="E13" s="6" t="n"/>
      <c r="F13" s="17" t="n"/>
      <c r="G13" s="17" t="n"/>
      <c r="H13" s="17" t="n"/>
      <c r="I13" s="17" t="n"/>
      <c r="J13" s="17" t="n"/>
      <c r="K13" s="6">
        <f>IFERROR(INDEX($F$2:$J$2,MATCH("◎",$F13:$J13,0)),"")</f>
        <v/>
      </c>
      <c r="L13" s="6">
        <f>COUNTA($F13:$J13)</f>
        <v/>
      </c>
      <c r="M13" s="6">
        <f>IF($B13="","",IF(COUNTIF($F13:$J13,"◎")=0,"主たる領域（◎）が未設定",IF(COUNTIF($F13:$J13,"◎")&gt;1,"◎は1つにしてください",IF($L13=0,"領域が未設定",""))))</f>
        <v/>
      </c>
      <c r="N13" s="6" t="n"/>
      <c r="O13" s="6" t="n"/>
      <c r="P13" s="6" t="n"/>
      <c r="Q13" s="40" t="n"/>
    </row>
    <row r="14" ht="22" customHeight="1">
      <c r="A14" s="6" t="n"/>
      <c r="B14" s="6" t="n"/>
      <c r="C14" s="6" t="n"/>
      <c r="D14" s="6" t="n"/>
      <c r="E14" s="6" t="n"/>
      <c r="F14" s="17" t="n"/>
      <c r="G14" s="17" t="n"/>
      <c r="H14" s="17" t="n"/>
      <c r="I14" s="17" t="n"/>
      <c r="J14" s="17" t="n"/>
      <c r="K14" s="6">
        <f>IFERROR(INDEX($F$2:$J$2,MATCH("◎",$F14:$J14,0)),"")</f>
        <v/>
      </c>
      <c r="L14" s="6">
        <f>COUNTA($F14:$J14)</f>
        <v/>
      </c>
      <c r="M14" s="6">
        <f>IF($B14="","",IF(COUNTIF($F14:$J14,"◎")=0,"主たる領域（◎）が未設定",IF(COUNTIF($F14:$J14,"◎")&gt;1,"◎は1つにしてください",IF($L14=0,"領域が未設定",""))))</f>
        <v/>
      </c>
      <c r="N14" s="6" t="n"/>
      <c r="O14" s="6" t="n"/>
      <c r="P14" s="6" t="n"/>
      <c r="Q14" s="40" t="n"/>
    </row>
    <row r="15" ht="22" customHeight="1">
      <c r="A15" s="6" t="n"/>
      <c r="B15" s="6" t="n"/>
      <c r="C15" s="6" t="n"/>
      <c r="D15" s="6" t="n"/>
      <c r="E15" s="6" t="n"/>
      <c r="F15" s="17" t="n"/>
      <c r="G15" s="17" t="n"/>
      <c r="H15" s="17" t="n"/>
      <c r="I15" s="17" t="n"/>
      <c r="J15" s="17" t="n"/>
      <c r="K15" s="6">
        <f>IFERROR(INDEX($F$2:$J$2,MATCH("◎",$F15:$J15,0)),"")</f>
        <v/>
      </c>
      <c r="L15" s="6">
        <f>COUNTA($F15:$J15)</f>
        <v/>
      </c>
      <c r="M15" s="6">
        <f>IF($B15="","",IF(COUNTIF($F15:$J15,"◎")=0,"主たる領域（◎）が未設定",IF(COUNTIF($F15:$J15,"◎")&gt;1,"◎は1つにしてください",IF($L15=0,"領域が未設定",""))))</f>
        <v/>
      </c>
      <c r="N15" s="6" t="n"/>
      <c r="O15" s="6" t="n"/>
      <c r="P15" s="6" t="n"/>
      <c r="Q15" s="40" t="n"/>
    </row>
    <row r="16" ht="22" customHeight="1">
      <c r="A16" s="6" t="n"/>
      <c r="B16" s="6" t="n"/>
      <c r="C16" s="6" t="n"/>
      <c r="D16" s="6" t="n"/>
      <c r="E16" s="6" t="n"/>
      <c r="F16" s="17" t="n"/>
      <c r="G16" s="17" t="n"/>
      <c r="H16" s="17" t="n"/>
      <c r="I16" s="17" t="n"/>
      <c r="J16" s="17" t="n"/>
      <c r="K16" s="6">
        <f>IFERROR(INDEX($F$2:$J$2,MATCH("◎",$F16:$J16,0)),"")</f>
        <v/>
      </c>
      <c r="L16" s="6">
        <f>COUNTA($F16:$J16)</f>
        <v/>
      </c>
      <c r="M16" s="6">
        <f>IF($B16="","",IF(COUNTIF($F16:$J16,"◎")=0,"主たる領域（◎）が未設定",IF(COUNTIF($F16:$J16,"◎")&gt;1,"◎は1つにしてください",IF($L16=0,"領域が未設定",""))))</f>
        <v/>
      </c>
      <c r="N16" s="6" t="n"/>
      <c r="O16" s="6" t="n"/>
      <c r="P16" s="6" t="n"/>
      <c r="Q16" s="40" t="n"/>
    </row>
    <row r="17" ht="22" customHeight="1">
      <c r="A17" s="6" t="n"/>
      <c r="B17" s="6" t="n"/>
      <c r="C17" s="6" t="n"/>
      <c r="D17" s="6" t="n"/>
      <c r="E17" s="6" t="n"/>
      <c r="F17" s="17" t="n"/>
      <c r="G17" s="17" t="n"/>
      <c r="H17" s="17" t="n"/>
      <c r="I17" s="17" t="n"/>
      <c r="J17" s="17" t="n"/>
      <c r="K17" s="6">
        <f>IFERROR(INDEX($F$2:$J$2,MATCH("◎",$F17:$J17,0)),"")</f>
        <v/>
      </c>
      <c r="L17" s="6">
        <f>COUNTA($F17:$J17)</f>
        <v/>
      </c>
      <c r="M17" s="6">
        <f>IF($B17="","",IF(COUNTIF($F17:$J17,"◎")=0,"主たる領域（◎）が未設定",IF(COUNTIF($F17:$J17,"◎")&gt;1,"◎は1つにしてください",IF($L17=0,"領域が未設定",""))))</f>
        <v/>
      </c>
      <c r="N17" s="6" t="n"/>
      <c r="O17" s="6" t="n"/>
      <c r="P17" s="6" t="n"/>
      <c r="Q17" s="40" t="n"/>
    </row>
    <row r="18" ht="22" customHeight="1">
      <c r="A18" s="6" t="n"/>
      <c r="B18" s="6" t="n"/>
      <c r="C18" s="6" t="n"/>
      <c r="D18" s="6" t="n"/>
      <c r="E18" s="6" t="n"/>
      <c r="F18" s="17" t="n"/>
      <c r="G18" s="17" t="n"/>
      <c r="H18" s="17" t="n"/>
      <c r="I18" s="17" t="n"/>
      <c r="J18" s="17" t="n"/>
      <c r="K18" s="6">
        <f>IFERROR(INDEX($F$2:$J$2,MATCH("◎",$F18:$J18,0)),"")</f>
        <v/>
      </c>
      <c r="L18" s="6">
        <f>COUNTA($F18:$J18)</f>
        <v/>
      </c>
      <c r="M18" s="6">
        <f>IF($B18="","",IF(COUNTIF($F18:$J18,"◎")=0,"主たる領域（◎）が未設定",IF(COUNTIF($F18:$J18,"◎")&gt;1,"◎は1つにしてください",IF($L18=0,"領域が未設定",""))))</f>
        <v/>
      </c>
      <c r="N18" s="6" t="n"/>
      <c r="O18" s="6" t="n"/>
      <c r="P18" s="6" t="n"/>
      <c r="Q18" s="40" t="n"/>
    </row>
    <row r="19" ht="22" customHeight="1">
      <c r="A19" s="6" t="n"/>
      <c r="B19" s="6" t="n"/>
      <c r="C19" s="6" t="n"/>
      <c r="D19" s="6" t="n"/>
      <c r="E19" s="6" t="n"/>
      <c r="F19" s="17" t="n"/>
      <c r="G19" s="17" t="n"/>
      <c r="H19" s="17" t="n"/>
      <c r="I19" s="17" t="n"/>
      <c r="J19" s="17" t="n"/>
      <c r="K19" s="6">
        <f>IFERROR(INDEX($F$2:$J$2,MATCH("◎",$F19:$J19,0)),"")</f>
        <v/>
      </c>
      <c r="L19" s="6">
        <f>COUNTA($F19:$J19)</f>
        <v/>
      </c>
      <c r="M19" s="6">
        <f>IF($B19="","",IF(COUNTIF($F19:$J19,"◎")=0,"主たる領域（◎）が未設定",IF(COUNTIF($F19:$J19,"◎")&gt;1,"◎は1つにしてください",IF($L19=0,"領域が未設定",""))))</f>
        <v/>
      </c>
      <c r="N19" s="6" t="n"/>
      <c r="O19" s="6" t="n"/>
      <c r="P19" s="6" t="n"/>
      <c r="Q19" s="40" t="n"/>
    </row>
    <row r="20" ht="22" customHeight="1">
      <c r="A20" s="6" t="n"/>
      <c r="B20" s="6" t="n"/>
      <c r="C20" s="6" t="n"/>
      <c r="D20" s="6" t="n"/>
      <c r="E20" s="6" t="n"/>
      <c r="F20" s="17" t="n"/>
      <c r="G20" s="17" t="n"/>
      <c r="H20" s="17" t="n"/>
      <c r="I20" s="17" t="n"/>
      <c r="J20" s="17" t="n"/>
      <c r="K20" s="6">
        <f>IFERROR(INDEX($F$2:$J$2,MATCH("◎",$F20:$J20,0)),"")</f>
        <v/>
      </c>
      <c r="L20" s="6">
        <f>COUNTA($F20:$J20)</f>
        <v/>
      </c>
      <c r="M20" s="6">
        <f>IF($B20="","",IF(COUNTIF($F20:$J20,"◎")=0,"主たる領域（◎）が未設定",IF(COUNTIF($F20:$J20,"◎")&gt;1,"◎は1つにしてください",IF($L20=0,"領域が未設定",""))))</f>
        <v/>
      </c>
      <c r="N20" s="6" t="n"/>
      <c r="O20" s="6" t="n"/>
      <c r="P20" s="6" t="n"/>
      <c r="Q20" s="40" t="n"/>
    </row>
    <row r="21" ht="22" customHeight="1">
      <c r="A21" s="6" t="n"/>
      <c r="B21" s="6" t="n"/>
      <c r="C21" s="6" t="n"/>
      <c r="D21" s="6" t="n"/>
      <c r="E21" s="6" t="n"/>
      <c r="F21" s="17" t="n"/>
      <c r="G21" s="17" t="n"/>
      <c r="H21" s="17" t="n"/>
      <c r="I21" s="17" t="n"/>
      <c r="J21" s="17" t="n"/>
      <c r="K21" s="6">
        <f>IFERROR(INDEX($F$2:$J$2,MATCH("◎",$F21:$J21,0)),"")</f>
        <v/>
      </c>
      <c r="L21" s="6">
        <f>COUNTA($F21:$J21)</f>
        <v/>
      </c>
      <c r="M21" s="6">
        <f>IF($B21="","",IF(COUNTIF($F21:$J21,"◎")=0,"主たる領域（◎）が未設定",IF(COUNTIF($F21:$J21,"◎")&gt;1,"◎は1つにしてください",IF($L21=0,"領域が未設定",""))))</f>
        <v/>
      </c>
      <c r="N21" s="6" t="n"/>
      <c r="O21" s="6" t="n"/>
      <c r="P21" s="6" t="n"/>
      <c r="Q21" s="40" t="n"/>
    </row>
    <row r="22" ht="22" customHeight="1">
      <c r="A22" s="6" t="n"/>
      <c r="B22" s="6" t="n"/>
      <c r="C22" s="6" t="n"/>
      <c r="D22" s="6" t="n"/>
      <c r="E22" s="6" t="n"/>
      <c r="F22" s="17" t="n"/>
      <c r="G22" s="17" t="n"/>
      <c r="H22" s="17" t="n"/>
      <c r="I22" s="17" t="n"/>
      <c r="J22" s="17" t="n"/>
      <c r="K22" s="6">
        <f>IFERROR(INDEX($F$2:$J$2,MATCH("◎",$F22:$J22,0)),"")</f>
        <v/>
      </c>
      <c r="L22" s="6">
        <f>COUNTA($F22:$J22)</f>
        <v/>
      </c>
      <c r="M22" s="6">
        <f>IF($B22="","",IF(COUNTIF($F22:$J22,"◎")=0,"主たる領域（◎）が未設定",IF(COUNTIF($F22:$J22,"◎")&gt;1,"◎は1つにしてください",IF($L22=0,"領域が未設定",""))))</f>
        <v/>
      </c>
      <c r="N22" s="6" t="n"/>
      <c r="O22" s="6" t="n"/>
      <c r="P22" s="6" t="n"/>
      <c r="Q22" s="40" t="n"/>
    </row>
    <row r="23" ht="22" customHeight="1">
      <c r="A23" s="6" t="n"/>
      <c r="B23" s="6" t="n"/>
      <c r="C23" s="6" t="n"/>
      <c r="D23" s="6" t="n"/>
      <c r="E23" s="6" t="n"/>
      <c r="F23" s="17" t="n"/>
      <c r="G23" s="17" t="n"/>
      <c r="H23" s="17" t="n"/>
      <c r="I23" s="17" t="n"/>
      <c r="J23" s="17" t="n"/>
      <c r="K23" s="6">
        <f>IFERROR(INDEX($F$2:$J$2,MATCH("◎",$F23:$J23,0)),"")</f>
        <v/>
      </c>
      <c r="L23" s="6">
        <f>COUNTA($F23:$J23)</f>
        <v/>
      </c>
      <c r="M23" s="6">
        <f>IF($B23="","",IF(COUNTIF($F23:$J23,"◎")=0,"主たる領域（◎）が未設定",IF(COUNTIF($F23:$J23,"◎")&gt;1,"◎は1つにしてください",IF($L23=0,"領域が未設定",""))))</f>
        <v/>
      </c>
      <c r="N23" s="6" t="n"/>
      <c r="O23" s="6" t="n"/>
      <c r="P23" s="6" t="n"/>
      <c r="Q23" s="40" t="n"/>
    </row>
    <row r="24" ht="22" customHeight="1">
      <c r="A24" s="6" t="n"/>
      <c r="B24" s="6" t="n"/>
      <c r="C24" s="6" t="n"/>
      <c r="D24" s="6" t="n"/>
      <c r="E24" s="6" t="n"/>
      <c r="F24" s="17" t="n"/>
      <c r="G24" s="17" t="n"/>
      <c r="H24" s="17" t="n"/>
      <c r="I24" s="17" t="n"/>
      <c r="J24" s="17" t="n"/>
      <c r="K24" s="6">
        <f>IFERROR(INDEX($F$2:$J$2,MATCH("◎",$F24:$J24,0)),"")</f>
        <v/>
      </c>
      <c r="L24" s="6">
        <f>COUNTA($F24:$J24)</f>
        <v/>
      </c>
      <c r="M24" s="6">
        <f>IF($B24="","",IF(COUNTIF($F24:$J24,"◎")=0,"主たる領域（◎）が未設定",IF(COUNTIF($F24:$J24,"◎")&gt;1,"◎は1つにしてください",IF($L24=0,"領域が未設定",""))))</f>
        <v/>
      </c>
      <c r="N24" s="6" t="n"/>
      <c r="O24" s="6" t="n"/>
      <c r="P24" s="6" t="n"/>
      <c r="Q24" s="40" t="n"/>
    </row>
    <row r="25" ht="22" customHeight="1">
      <c r="A25" s="6" t="n"/>
      <c r="B25" s="6" t="n"/>
      <c r="C25" s="6" t="n"/>
      <c r="D25" s="6" t="n"/>
      <c r="E25" s="6" t="n"/>
      <c r="F25" s="17" t="n"/>
      <c r="G25" s="17" t="n"/>
      <c r="H25" s="17" t="n"/>
      <c r="I25" s="17" t="n"/>
      <c r="J25" s="17" t="n"/>
      <c r="K25" s="6">
        <f>IFERROR(INDEX($F$2:$J$2,MATCH("◎",$F25:$J25,0)),"")</f>
        <v/>
      </c>
      <c r="L25" s="6">
        <f>COUNTA($F25:$J25)</f>
        <v/>
      </c>
      <c r="M25" s="6">
        <f>IF($B25="","",IF(COUNTIF($F25:$J25,"◎")=0,"主たる領域（◎）が未設定",IF(COUNTIF($F25:$J25,"◎")&gt;1,"◎は1つにしてください",IF($L25=0,"領域が未設定",""))))</f>
        <v/>
      </c>
      <c r="N25" s="6" t="n"/>
      <c r="O25" s="6" t="n"/>
      <c r="P25" s="6" t="n"/>
      <c r="Q25" s="40" t="n"/>
    </row>
    <row r="26" ht="22" customHeight="1">
      <c r="A26" s="6" t="n"/>
      <c r="B26" s="6" t="n"/>
      <c r="C26" s="6" t="n"/>
      <c r="D26" s="6" t="n"/>
      <c r="E26" s="6" t="n"/>
      <c r="F26" s="17" t="n"/>
      <c r="G26" s="17" t="n"/>
      <c r="H26" s="17" t="n"/>
      <c r="I26" s="17" t="n"/>
      <c r="J26" s="17" t="n"/>
      <c r="K26" s="6">
        <f>IFERROR(INDEX($F$2:$J$2,MATCH("◎",$F26:$J26,0)),"")</f>
        <v/>
      </c>
      <c r="L26" s="6">
        <f>COUNTA($F26:$J26)</f>
        <v/>
      </c>
      <c r="M26" s="6">
        <f>IF($B26="","",IF(COUNTIF($F26:$J26,"◎")=0,"主たる領域（◎）が未設定",IF(COUNTIF($F26:$J26,"◎")&gt;1,"◎は1つにしてください",IF($L26=0,"領域が未設定",""))))</f>
        <v/>
      </c>
      <c r="N26" s="6" t="n"/>
      <c r="O26" s="6" t="n"/>
      <c r="P26" s="6" t="n"/>
      <c r="Q26" s="40" t="n"/>
    </row>
    <row r="27" ht="22" customHeight="1">
      <c r="A27" s="6" t="n"/>
      <c r="B27" s="6" t="n"/>
      <c r="C27" s="6" t="n"/>
      <c r="D27" s="6" t="n"/>
      <c r="E27" s="6" t="n"/>
      <c r="F27" s="17" t="n"/>
      <c r="G27" s="17" t="n"/>
      <c r="H27" s="17" t="n"/>
      <c r="I27" s="17" t="n"/>
      <c r="J27" s="17" t="n"/>
      <c r="K27" s="6">
        <f>IFERROR(INDEX($F$2:$J$2,MATCH("◎",$F27:$J27,0)),"")</f>
        <v/>
      </c>
      <c r="L27" s="6">
        <f>COUNTA($F27:$J27)</f>
        <v/>
      </c>
      <c r="M27" s="6">
        <f>IF($B27="","",IF(COUNTIF($F27:$J27,"◎")=0,"主たる領域（◎）が未設定",IF(COUNTIF($F27:$J27,"◎")&gt;1,"◎は1つにしてください",IF($L27=0,"領域が未設定",""))))</f>
        <v/>
      </c>
      <c r="N27" s="6" t="n"/>
      <c r="O27" s="6" t="n"/>
      <c r="P27" s="6" t="n"/>
      <c r="Q27" s="40" t="n"/>
    </row>
    <row r="28" ht="22" customHeight="1">
      <c r="A28" s="6" t="n"/>
      <c r="B28" s="6" t="n"/>
      <c r="C28" s="6" t="n"/>
      <c r="D28" s="6" t="n"/>
      <c r="E28" s="6" t="n"/>
      <c r="F28" s="17" t="n"/>
      <c r="G28" s="17" t="n"/>
      <c r="H28" s="17" t="n"/>
      <c r="I28" s="17" t="n"/>
      <c r="J28" s="17" t="n"/>
      <c r="K28" s="6">
        <f>IFERROR(INDEX($F$2:$J$2,MATCH("◎",$F28:$J28,0)),"")</f>
        <v/>
      </c>
      <c r="L28" s="6">
        <f>COUNTA($F28:$J28)</f>
        <v/>
      </c>
      <c r="M28" s="6">
        <f>IF($B28="","",IF(COUNTIF($F28:$J28,"◎")=0,"主たる領域（◎）が未設定",IF(COUNTIF($F28:$J28,"◎")&gt;1,"◎は1つにしてください",IF($L28=0,"領域が未設定",""))))</f>
        <v/>
      </c>
      <c r="N28" s="6" t="n"/>
      <c r="O28" s="6" t="n"/>
      <c r="P28" s="6" t="n"/>
      <c r="Q28" s="40" t="n"/>
    </row>
    <row r="29" ht="22" customHeight="1">
      <c r="A29" s="6" t="n"/>
      <c r="B29" s="6" t="n"/>
      <c r="C29" s="6" t="n"/>
      <c r="D29" s="6" t="n"/>
      <c r="E29" s="6" t="n"/>
      <c r="F29" s="17" t="n"/>
      <c r="G29" s="17" t="n"/>
      <c r="H29" s="17" t="n"/>
      <c r="I29" s="17" t="n"/>
      <c r="J29" s="17" t="n"/>
      <c r="K29" s="6">
        <f>IFERROR(INDEX($F$2:$J$2,MATCH("◎",$F29:$J29,0)),"")</f>
        <v/>
      </c>
      <c r="L29" s="6">
        <f>COUNTA($F29:$J29)</f>
        <v/>
      </c>
      <c r="M29" s="6">
        <f>IF($B29="","",IF(COUNTIF($F29:$J29,"◎")=0,"主たる領域（◎）が未設定",IF(COUNTIF($F29:$J29,"◎")&gt;1,"◎は1つにしてください",IF($L29=0,"領域が未設定",""))))</f>
        <v/>
      </c>
      <c r="N29" s="6" t="n"/>
      <c r="O29" s="6" t="n"/>
      <c r="P29" s="6" t="n"/>
      <c r="Q29" s="40" t="n"/>
    </row>
    <row r="30" ht="22" customHeight="1">
      <c r="A30" s="6" t="n"/>
      <c r="B30" s="6" t="n"/>
      <c r="C30" s="6" t="n"/>
      <c r="D30" s="6" t="n"/>
      <c r="E30" s="6" t="n"/>
      <c r="F30" s="17" t="n"/>
      <c r="G30" s="17" t="n"/>
      <c r="H30" s="17" t="n"/>
      <c r="I30" s="17" t="n"/>
      <c r="J30" s="17" t="n"/>
      <c r="K30" s="6">
        <f>IFERROR(INDEX($F$2:$J$2,MATCH("◎",$F30:$J30,0)),"")</f>
        <v/>
      </c>
      <c r="L30" s="6">
        <f>COUNTA($F30:$J30)</f>
        <v/>
      </c>
      <c r="M30" s="6">
        <f>IF($B30="","",IF(COUNTIF($F30:$J30,"◎")=0,"主たる領域（◎）が未設定",IF(COUNTIF($F30:$J30,"◎")&gt;1,"◎は1つにしてください",IF($L30=0,"領域が未設定",""))))</f>
        <v/>
      </c>
      <c r="N30" s="6" t="n"/>
      <c r="O30" s="6" t="n"/>
      <c r="P30" s="6" t="n"/>
      <c r="Q30" s="40" t="n"/>
    </row>
    <row r="31" ht="22" customHeight="1">
      <c r="A31" s="6" t="n"/>
      <c r="B31" s="6" t="n"/>
      <c r="C31" s="6" t="n"/>
      <c r="D31" s="6" t="n"/>
      <c r="E31" s="6" t="n"/>
      <c r="F31" s="17" t="n"/>
      <c r="G31" s="17" t="n"/>
      <c r="H31" s="17" t="n"/>
      <c r="I31" s="17" t="n"/>
      <c r="J31" s="17" t="n"/>
      <c r="K31" s="6">
        <f>IFERROR(INDEX($F$2:$J$2,MATCH("◎",$F31:$J31,0)),"")</f>
        <v/>
      </c>
      <c r="L31" s="6">
        <f>COUNTA($F31:$J31)</f>
        <v/>
      </c>
      <c r="M31" s="6">
        <f>IF($B31="","",IF(COUNTIF($F31:$J31,"◎")=0,"主たる領域（◎）が未設定",IF(COUNTIF($F31:$J31,"◎")&gt;1,"◎は1つにしてください",IF($L31=0,"領域が未設定",""))))</f>
        <v/>
      </c>
      <c r="N31" s="6" t="n"/>
      <c r="O31" s="6" t="n"/>
      <c r="P31" s="6" t="n"/>
      <c r="Q31" s="40" t="n"/>
    </row>
    <row r="32" ht="22" customHeight="1">
      <c r="A32" s="6" t="n"/>
      <c r="B32" s="6" t="n"/>
      <c r="C32" s="6" t="n"/>
      <c r="D32" s="6" t="n"/>
      <c r="E32" s="6" t="n"/>
      <c r="F32" s="17" t="n"/>
      <c r="G32" s="17" t="n"/>
      <c r="H32" s="17" t="n"/>
      <c r="I32" s="17" t="n"/>
      <c r="J32" s="17" t="n"/>
      <c r="K32" s="6">
        <f>IFERROR(INDEX($F$2:$J$2,MATCH("◎",$F32:$J32,0)),"")</f>
        <v/>
      </c>
      <c r="L32" s="6">
        <f>COUNTA($F32:$J32)</f>
        <v/>
      </c>
      <c r="M32" s="6">
        <f>IF($B32="","",IF(COUNTIF($F32:$J32,"◎")=0,"主たる領域（◎）が未設定",IF(COUNTIF($F32:$J32,"◎")&gt;1,"◎は1つにしてください",IF($L32=0,"領域が未設定",""))))</f>
        <v/>
      </c>
      <c r="N32" s="6" t="n"/>
      <c r="O32" s="6" t="n"/>
      <c r="P32" s="6" t="n"/>
      <c r="Q32" s="40" t="n"/>
    </row>
    <row r="33" ht="22" customHeight="1">
      <c r="A33" s="6" t="n"/>
      <c r="B33" s="6" t="n"/>
      <c r="C33" s="6" t="n"/>
      <c r="D33" s="6" t="n"/>
      <c r="E33" s="6" t="n"/>
      <c r="F33" s="17" t="n"/>
      <c r="G33" s="17" t="n"/>
      <c r="H33" s="17" t="n"/>
      <c r="I33" s="17" t="n"/>
      <c r="J33" s="17" t="n"/>
      <c r="K33" s="6">
        <f>IFERROR(INDEX($F$2:$J$2,MATCH("◎",$F33:$J33,0)),"")</f>
        <v/>
      </c>
      <c r="L33" s="6">
        <f>COUNTA($F33:$J33)</f>
        <v/>
      </c>
      <c r="M33" s="6">
        <f>IF($B33="","",IF(COUNTIF($F33:$J33,"◎")=0,"主たる領域（◎）が未設定",IF(COUNTIF($F33:$J33,"◎")&gt;1,"◎は1つにしてください",IF($L33=0,"領域が未設定",""))))</f>
        <v/>
      </c>
      <c r="N33" s="6" t="n"/>
      <c r="O33" s="6" t="n"/>
      <c r="P33" s="6" t="n"/>
      <c r="Q33" s="40" t="n"/>
    </row>
    <row r="34" ht="22" customHeight="1">
      <c r="A34" s="6" t="n"/>
      <c r="B34" s="6" t="n"/>
      <c r="C34" s="6" t="n"/>
      <c r="D34" s="6" t="n"/>
      <c r="E34" s="6" t="n"/>
      <c r="F34" s="17" t="n"/>
      <c r="G34" s="17" t="n"/>
      <c r="H34" s="17" t="n"/>
      <c r="I34" s="17" t="n"/>
      <c r="J34" s="17" t="n"/>
      <c r="K34" s="6">
        <f>IFERROR(INDEX($F$2:$J$2,MATCH("◎",$F34:$J34,0)),"")</f>
        <v/>
      </c>
      <c r="L34" s="6">
        <f>COUNTA($F34:$J34)</f>
        <v/>
      </c>
      <c r="M34" s="6">
        <f>IF($B34="","",IF(COUNTIF($F34:$J34,"◎")=0,"主たる領域（◎）が未設定",IF(COUNTIF($F34:$J34,"◎")&gt;1,"◎は1つにしてください",IF($L34=0,"領域が未設定",""))))</f>
        <v/>
      </c>
      <c r="N34" s="6" t="n"/>
      <c r="O34" s="6" t="n"/>
      <c r="P34" s="6" t="n"/>
      <c r="Q34" s="40" t="n"/>
    </row>
    <row r="35" ht="22" customHeight="1">
      <c r="A35" s="6" t="n"/>
      <c r="B35" s="6" t="n"/>
      <c r="C35" s="6" t="n"/>
      <c r="D35" s="6" t="n"/>
      <c r="E35" s="6" t="n"/>
      <c r="F35" s="17" t="n"/>
      <c r="G35" s="17" t="n"/>
      <c r="H35" s="17" t="n"/>
      <c r="I35" s="17" t="n"/>
      <c r="J35" s="17" t="n"/>
      <c r="K35" s="6">
        <f>IFERROR(INDEX($F$2:$J$2,MATCH("◎",$F35:$J35,0)),"")</f>
        <v/>
      </c>
      <c r="L35" s="6">
        <f>COUNTA($F35:$J35)</f>
        <v/>
      </c>
      <c r="M35" s="6">
        <f>IF($B35="","",IF(COUNTIF($F35:$J35,"◎")=0,"主たる領域（◎）が未設定",IF(COUNTIF($F35:$J35,"◎")&gt;1,"◎は1つにしてください",IF($L35=0,"領域が未設定",""))))</f>
        <v/>
      </c>
      <c r="N35" s="6" t="n"/>
      <c r="O35" s="6" t="n"/>
      <c r="P35" s="6" t="n"/>
      <c r="Q35" s="40" t="n"/>
    </row>
    <row r="36" ht="22" customHeight="1">
      <c r="A36" s="6" t="n"/>
      <c r="B36" s="6" t="n"/>
      <c r="C36" s="6" t="n"/>
      <c r="D36" s="6" t="n"/>
      <c r="E36" s="6" t="n"/>
      <c r="F36" s="17" t="n"/>
      <c r="G36" s="17" t="n"/>
      <c r="H36" s="17" t="n"/>
      <c r="I36" s="17" t="n"/>
      <c r="J36" s="17" t="n"/>
      <c r="K36" s="6">
        <f>IFERROR(INDEX($F$2:$J$2,MATCH("◎",$F36:$J36,0)),"")</f>
        <v/>
      </c>
      <c r="L36" s="6">
        <f>COUNTA($F36:$J36)</f>
        <v/>
      </c>
      <c r="M36" s="6">
        <f>IF($B36="","",IF(COUNTIF($F36:$J36,"◎")=0,"主たる領域（◎）が未設定",IF(COUNTIF($F36:$J36,"◎")&gt;1,"◎は1つにしてください",IF($L36=0,"領域が未設定",""))))</f>
        <v/>
      </c>
      <c r="N36" s="6" t="n"/>
      <c r="O36" s="6" t="n"/>
      <c r="P36" s="6" t="n"/>
      <c r="Q36" s="40" t="n"/>
    </row>
    <row r="37" ht="22" customHeight="1">
      <c r="A37" s="6" t="n"/>
      <c r="B37" s="6" t="n"/>
      <c r="C37" s="6" t="n"/>
      <c r="D37" s="6" t="n"/>
      <c r="E37" s="6" t="n"/>
      <c r="F37" s="17" t="n"/>
      <c r="G37" s="17" t="n"/>
      <c r="H37" s="17" t="n"/>
      <c r="I37" s="17" t="n"/>
      <c r="J37" s="17" t="n"/>
      <c r="K37" s="6">
        <f>IFERROR(INDEX($F$2:$J$2,MATCH("◎",$F37:$J37,0)),"")</f>
        <v/>
      </c>
      <c r="L37" s="6">
        <f>COUNTA($F37:$J37)</f>
        <v/>
      </c>
      <c r="M37" s="6">
        <f>IF($B37="","",IF(COUNTIF($F37:$J37,"◎")=0,"主たる領域（◎）が未設定",IF(COUNTIF($F37:$J37,"◎")&gt;1,"◎は1つにしてください",IF($L37=0,"領域が未設定",""))))</f>
        <v/>
      </c>
      <c r="N37" s="6" t="n"/>
      <c r="O37" s="6" t="n"/>
      <c r="P37" s="6" t="n"/>
      <c r="Q37" s="40" t="n"/>
    </row>
    <row r="38" ht="22" customHeight="1">
      <c r="A38" s="6" t="n"/>
      <c r="B38" s="6" t="n"/>
      <c r="C38" s="6" t="n"/>
      <c r="D38" s="6" t="n"/>
      <c r="E38" s="6" t="n"/>
      <c r="F38" s="17" t="n"/>
      <c r="G38" s="17" t="n"/>
      <c r="H38" s="17" t="n"/>
      <c r="I38" s="17" t="n"/>
      <c r="J38" s="17" t="n"/>
      <c r="K38" s="6">
        <f>IFERROR(INDEX($F$2:$J$2,MATCH("◎",$F38:$J38,0)),"")</f>
        <v/>
      </c>
      <c r="L38" s="6">
        <f>COUNTA($F38:$J38)</f>
        <v/>
      </c>
      <c r="M38" s="6">
        <f>IF($B38="","",IF(COUNTIF($F38:$J38,"◎")=0,"主たる領域（◎）が未設定",IF(COUNTIF($F38:$J38,"◎")&gt;1,"◎は1つにしてください",IF($L38=0,"領域が未設定",""))))</f>
        <v/>
      </c>
      <c r="N38" s="6" t="n"/>
      <c r="O38" s="6" t="n"/>
      <c r="P38" s="6" t="n"/>
      <c r="Q38" s="40" t="n"/>
    </row>
    <row r="39" ht="22" customHeight="1">
      <c r="A39" s="6" t="n"/>
      <c r="B39" s="6" t="n"/>
      <c r="C39" s="6" t="n"/>
      <c r="D39" s="6" t="n"/>
      <c r="E39" s="6" t="n"/>
      <c r="F39" s="17" t="n"/>
      <c r="G39" s="17" t="n"/>
      <c r="H39" s="17" t="n"/>
      <c r="I39" s="17" t="n"/>
      <c r="J39" s="17" t="n"/>
      <c r="K39" s="6">
        <f>IFERROR(INDEX($F$2:$J$2,MATCH("◎",$F39:$J39,0)),"")</f>
        <v/>
      </c>
      <c r="L39" s="6">
        <f>COUNTA($F39:$J39)</f>
        <v/>
      </c>
      <c r="M39" s="6">
        <f>IF($B39="","",IF(COUNTIF($F39:$J39,"◎")=0,"主たる領域（◎）が未設定",IF(COUNTIF($F39:$J39,"◎")&gt;1,"◎は1つにしてください",IF($L39=0,"領域が未設定",""))))</f>
        <v/>
      </c>
      <c r="N39" s="6" t="n"/>
      <c r="O39" s="6" t="n"/>
      <c r="P39" s="6" t="n"/>
      <c r="Q39" s="40" t="n"/>
    </row>
    <row r="40" ht="22" customHeight="1">
      <c r="A40" s="6" t="n"/>
      <c r="B40" s="6" t="n"/>
      <c r="C40" s="6" t="n"/>
      <c r="D40" s="6" t="n"/>
      <c r="E40" s="6" t="n"/>
      <c r="F40" s="17" t="n"/>
      <c r="G40" s="17" t="n"/>
      <c r="H40" s="17" t="n"/>
      <c r="I40" s="17" t="n"/>
      <c r="J40" s="17" t="n"/>
      <c r="K40" s="6">
        <f>IFERROR(INDEX($F$2:$J$2,MATCH("◎",$F40:$J40,0)),"")</f>
        <v/>
      </c>
      <c r="L40" s="6">
        <f>COUNTA($F40:$J40)</f>
        <v/>
      </c>
      <c r="M40" s="6">
        <f>IF($B40="","",IF(COUNTIF($F40:$J40,"◎")=0,"主たる領域（◎）が未設定",IF(COUNTIF($F40:$J40,"◎")&gt;1,"◎は1つにしてください",IF($L40=0,"領域が未設定",""))))</f>
        <v/>
      </c>
      <c r="N40" s="6" t="n"/>
      <c r="O40" s="6" t="n"/>
      <c r="P40" s="6" t="n"/>
      <c r="Q40" s="40" t="n"/>
    </row>
    <row r="41" ht="22" customHeight="1">
      <c r="A41" s="6" t="n"/>
      <c r="B41" s="6" t="n"/>
      <c r="C41" s="6" t="n"/>
      <c r="D41" s="6" t="n"/>
      <c r="E41" s="6" t="n"/>
      <c r="F41" s="17" t="n"/>
      <c r="G41" s="17" t="n"/>
      <c r="H41" s="17" t="n"/>
      <c r="I41" s="17" t="n"/>
      <c r="J41" s="17" t="n"/>
      <c r="K41" s="6">
        <f>IFERROR(INDEX($F$2:$J$2,MATCH("◎",$F41:$J41,0)),"")</f>
        <v/>
      </c>
      <c r="L41" s="6">
        <f>COUNTA($F41:$J41)</f>
        <v/>
      </c>
      <c r="M41" s="6">
        <f>IF($B41="","",IF(COUNTIF($F41:$J41,"◎")=0,"主たる領域（◎）が未設定",IF(COUNTIF($F41:$J41,"◎")&gt;1,"◎は1つにしてください",IF($L41=0,"領域が未設定",""))))</f>
        <v/>
      </c>
      <c r="N41" s="6" t="n"/>
      <c r="O41" s="6" t="n"/>
      <c r="P41" s="6" t="n"/>
      <c r="Q41" s="40" t="n"/>
    </row>
    <row r="42" ht="22" customHeight="1">
      <c r="A42" s="6" t="n"/>
      <c r="B42" s="6" t="n"/>
      <c r="C42" s="6" t="n"/>
      <c r="D42" s="6" t="n"/>
      <c r="E42" s="6" t="n"/>
      <c r="F42" s="17" t="n"/>
      <c r="G42" s="17" t="n"/>
      <c r="H42" s="17" t="n"/>
      <c r="I42" s="17" t="n"/>
      <c r="J42" s="17" t="n"/>
      <c r="K42" s="6">
        <f>IFERROR(INDEX($F$2:$J$2,MATCH("◎",$F42:$J42,0)),"")</f>
        <v/>
      </c>
      <c r="L42" s="6">
        <f>COUNTA($F42:$J42)</f>
        <v/>
      </c>
      <c r="M42" s="6">
        <f>IF($B42="","",IF(COUNTIF($F42:$J42,"◎")=0,"主たる領域（◎）が未設定",IF(COUNTIF($F42:$J42,"◎")&gt;1,"◎は1つにしてください",IF($L42=0,"領域が未設定",""))))</f>
        <v/>
      </c>
      <c r="N42" s="6" t="n"/>
      <c r="O42" s="6" t="n"/>
      <c r="P42" s="6" t="n"/>
      <c r="Q42" s="40" t="n"/>
    </row>
    <row r="43" ht="22" customHeight="1">
      <c r="A43" s="6" t="n"/>
      <c r="B43" s="6" t="n"/>
      <c r="C43" s="6" t="n"/>
      <c r="D43" s="6" t="n"/>
      <c r="E43" s="6" t="n"/>
      <c r="F43" s="17" t="n"/>
      <c r="G43" s="17" t="n"/>
      <c r="H43" s="17" t="n"/>
      <c r="I43" s="17" t="n"/>
      <c r="J43" s="17" t="n"/>
      <c r="K43" s="6">
        <f>IFERROR(INDEX($F$2:$J$2,MATCH("◎",$F43:$J43,0)),"")</f>
        <v/>
      </c>
      <c r="L43" s="6">
        <f>COUNTA($F43:$J43)</f>
        <v/>
      </c>
      <c r="M43" s="6">
        <f>IF($B43="","",IF(COUNTIF($F43:$J43,"◎")=0,"主たる領域（◎）が未設定",IF(COUNTIF($F43:$J43,"◎")&gt;1,"◎は1つにしてください",IF($L43=0,"領域が未設定",""))))</f>
        <v/>
      </c>
      <c r="N43" s="6" t="n"/>
      <c r="O43" s="6" t="n"/>
      <c r="P43" s="6" t="n"/>
      <c r="Q43" s="40" t="n"/>
    </row>
    <row r="44" ht="22" customHeight="1">
      <c r="A44" s="6" t="n"/>
      <c r="B44" s="6" t="n"/>
      <c r="C44" s="6" t="n"/>
      <c r="D44" s="6" t="n"/>
      <c r="E44" s="6" t="n"/>
      <c r="F44" s="17" t="n"/>
      <c r="G44" s="17" t="n"/>
      <c r="H44" s="17" t="n"/>
      <c r="I44" s="17" t="n"/>
      <c r="J44" s="17" t="n"/>
      <c r="K44" s="6">
        <f>IFERROR(INDEX($F$2:$J$2,MATCH("◎",$F44:$J44,0)),"")</f>
        <v/>
      </c>
      <c r="L44" s="6">
        <f>COUNTA($F44:$J44)</f>
        <v/>
      </c>
      <c r="M44" s="6">
        <f>IF($B44="","",IF(COUNTIF($F44:$J44,"◎")=0,"主たる領域（◎）が未設定",IF(COUNTIF($F44:$J44,"◎")&gt;1,"◎は1つにしてください",IF($L44=0,"領域が未設定",""))))</f>
        <v/>
      </c>
      <c r="N44" s="6" t="n"/>
      <c r="O44" s="6" t="n"/>
      <c r="P44" s="6" t="n"/>
      <c r="Q44" s="40" t="n"/>
    </row>
    <row r="45" ht="22" customHeight="1">
      <c r="A45" s="6" t="n"/>
      <c r="B45" s="6" t="n"/>
      <c r="C45" s="6" t="n"/>
      <c r="D45" s="6" t="n"/>
      <c r="E45" s="6" t="n"/>
      <c r="F45" s="17" t="n"/>
      <c r="G45" s="17" t="n"/>
      <c r="H45" s="17" t="n"/>
      <c r="I45" s="17" t="n"/>
      <c r="J45" s="17" t="n"/>
      <c r="K45" s="6">
        <f>IFERROR(INDEX($F$2:$J$2,MATCH("◎",$F45:$J45,0)),"")</f>
        <v/>
      </c>
      <c r="L45" s="6">
        <f>COUNTA($F45:$J45)</f>
        <v/>
      </c>
      <c r="M45" s="6">
        <f>IF($B45="","",IF(COUNTIF($F45:$J45,"◎")=0,"主たる領域（◎）が未設定",IF(COUNTIF($F45:$J45,"◎")&gt;1,"◎は1つにしてください",IF($L45=0,"領域が未設定",""))))</f>
        <v/>
      </c>
      <c r="N45" s="6" t="n"/>
      <c r="O45" s="6" t="n"/>
      <c r="P45" s="6" t="n"/>
      <c r="Q45" s="40" t="n"/>
    </row>
    <row r="46" ht="22" customHeight="1">
      <c r="A46" s="6" t="n"/>
      <c r="B46" s="6" t="n"/>
      <c r="C46" s="6" t="n"/>
      <c r="D46" s="6" t="n"/>
      <c r="E46" s="6" t="n"/>
      <c r="F46" s="17" t="n"/>
      <c r="G46" s="17" t="n"/>
      <c r="H46" s="17" t="n"/>
      <c r="I46" s="17" t="n"/>
      <c r="J46" s="17" t="n"/>
      <c r="K46" s="6">
        <f>IFERROR(INDEX($F$2:$J$2,MATCH("◎",$F46:$J46,0)),"")</f>
        <v/>
      </c>
      <c r="L46" s="6">
        <f>COUNTA($F46:$J46)</f>
        <v/>
      </c>
      <c r="M46" s="6">
        <f>IF($B46="","",IF(COUNTIF($F46:$J46,"◎")=0,"主たる領域（◎）が未設定",IF(COUNTIF($F46:$J46,"◎")&gt;1,"◎は1つにしてください",IF($L46=0,"領域が未設定",""))))</f>
        <v/>
      </c>
      <c r="N46" s="6" t="n"/>
      <c r="O46" s="6" t="n"/>
      <c r="P46" s="6" t="n"/>
      <c r="Q46" s="40" t="n"/>
    </row>
    <row r="47" ht="22" customHeight="1">
      <c r="A47" s="6" t="n"/>
      <c r="B47" s="6" t="n"/>
      <c r="C47" s="6" t="n"/>
      <c r="D47" s="6" t="n"/>
      <c r="E47" s="6" t="n"/>
      <c r="F47" s="17" t="n"/>
      <c r="G47" s="17" t="n"/>
      <c r="H47" s="17" t="n"/>
      <c r="I47" s="17" t="n"/>
      <c r="J47" s="17" t="n"/>
      <c r="K47" s="6">
        <f>IFERROR(INDEX($F$2:$J$2,MATCH("◎",$F47:$J47,0)),"")</f>
        <v/>
      </c>
      <c r="L47" s="6">
        <f>COUNTA($F47:$J47)</f>
        <v/>
      </c>
      <c r="M47" s="6">
        <f>IF($B47="","",IF(COUNTIF($F47:$J47,"◎")=0,"主たる領域（◎）が未設定",IF(COUNTIF($F47:$J47,"◎")&gt;1,"◎は1つにしてください",IF($L47=0,"領域が未設定",""))))</f>
        <v/>
      </c>
      <c r="N47" s="6" t="n"/>
      <c r="O47" s="6" t="n"/>
      <c r="P47" s="6" t="n"/>
      <c r="Q47" s="40" t="n"/>
    </row>
    <row r="48" ht="22" customHeight="1">
      <c r="A48" s="6" t="n"/>
      <c r="B48" s="6" t="n"/>
      <c r="C48" s="6" t="n"/>
      <c r="D48" s="6" t="n"/>
      <c r="E48" s="6" t="n"/>
      <c r="F48" s="17" t="n"/>
      <c r="G48" s="17" t="n"/>
      <c r="H48" s="17" t="n"/>
      <c r="I48" s="17" t="n"/>
      <c r="J48" s="17" t="n"/>
      <c r="K48" s="6">
        <f>IFERROR(INDEX($F$2:$J$2,MATCH("◎",$F48:$J48,0)),"")</f>
        <v/>
      </c>
      <c r="L48" s="6">
        <f>COUNTA($F48:$J48)</f>
        <v/>
      </c>
      <c r="M48" s="6">
        <f>IF($B48="","",IF(COUNTIF($F48:$J48,"◎")=0,"主たる領域（◎）が未設定",IF(COUNTIF($F48:$J48,"◎")&gt;1,"◎は1つにしてください",IF($L48=0,"領域が未設定",""))))</f>
        <v/>
      </c>
      <c r="N48" s="6" t="n"/>
      <c r="O48" s="6" t="n"/>
      <c r="P48" s="6" t="n"/>
      <c r="Q48" s="40" t="n"/>
    </row>
    <row r="49" ht="22" customHeight="1">
      <c r="A49" s="6" t="n"/>
      <c r="B49" s="6" t="n"/>
      <c r="C49" s="6" t="n"/>
      <c r="D49" s="6" t="n"/>
      <c r="E49" s="6" t="n"/>
      <c r="F49" s="17" t="n"/>
      <c r="G49" s="17" t="n"/>
      <c r="H49" s="17" t="n"/>
      <c r="I49" s="17" t="n"/>
      <c r="J49" s="17" t="n"/>
      <c r="K49" s="6">
        <f>IFERROR(INDEX($F$2:$J$2,MATCH("◎",$F49:$J49,0)),"")</f>
        <v/>
      </c>
      <c r="L49" s="6">
        <f>COUNTA($F49:$J49)</f>
        <v/>
      </c>
      <c r="M49" s="6">
        <f>IF($B49="","",IF(COUNTIF($F49:$J49,"◎")=0,"主たる領域（◎）が未設定",IF(COUNTIF($F49:$J49,"◎")&gt;1,"◎は1つにしてください",IF($L49=0,"領域が未設定",""))))</f>
        <v/>
      </c>
      <c r="N49" s="6" t="n"/>
      <c r="O49" s="6" t="n"/>
      <c r="P49" s="6" t="n"/>
      <c r="Q49" s="40" t="n"/>
    </row>
    <row r="50" ht="22" customHeight="1">
      <c r="A50" s="6" t="n"/>
      <c r="B50" s="6" t="n"/>
      <c r="C50" s="6" t="n"/>
      <c r="D50" s="6" t="n"/>
      <c r="E50" s="6" t="n"/>
      <c r="F50" s="17" t="n"/>
      <c r="G50" s="17" t="n"/>
      <c r="H50" s="17" t="n"/>
      <c r="I50" s="17" t="n"/>
      <c r="J50" s="17" t="n"/>
      <c r="K50" s="6">
        <f>IFERROR(INDEX($F$2:$J$2,MATCH("◎",$F50:$J50,0)),"")</f>
        <v/>
      </c>
      <c r="L50" s="6">
        <f>COUNTA($F50:$J50)</f>
        <v/>
      </c>
      <c r="M50" s="6">
        <f>IF($B50="","",IF(COUNTIF($F50:$J50,"◎")=0,"主たる領域（◎）が未設定",IF(COUNTIF($F50:$J50,"◎")&gt;1,"◎は1つにしてください",IF($L50=0,"領域が未設定",""))))</f>
        <v/>
      </c>
      <c r="N50" s="6" t="n"/>
      <c r="O50" s="6" t="n"/>
      <c r="P50" s="6" t="n"/>
      <c r="Q50" s="40" t="n"/>
    </row>
    <row r="51" ht="22" customHeight="1">
      <c r="A51" s="6" t="n"/>
      <c r="B51" s="6" t="n"/>
      <c r="C51" s="6" t="n"/>
      <c r="D51" s="6" t="n"/>
      <c r="E51" s="6" t="n"/>
      <c r="F51" s="17" t="n"/>
      <c r="G51" s="17" t="n"/>
      <c r="H51" s="17" t="n"/>
      <c r="I51" s="17" t="n"/>
      <c r="J51" s="17" t="n"/>
      <c r="K51" s="6">
        <f>IFERROR(INDEX($F$2:$J$2,MATCH("◎",$F51:$J51,0)),"")</f>
        <v/>
      </c>
      <c r="L51" s="6">
        <f>COUNTA($F51:$J51)</f>
        <v/>
      </c>
      <c r="M51" s="6">
        <f>IF($B51="","",IF(COUNTIF($F51:$J51,"◎")=0,"主たる領域（◎）が未設定",IF(COUNTIF($F51:$J51,"◎")&gt;1,"◎は1つにしてください",IF($L51=0,"領域が未設定",""))))</f>
        <v/>
      </c>
      <c r="N51" s="6" t="n"/>
      <c r="O51" s="6" t="n"/>
      <c r="P51" s="6" t="n"/>
      <c r="Q51" s="40" t="n"/>
    </row>
    <row r="52" ht="22" customHeight="1">
      <c r="A52" s="6" t="n"/>
      <c r="B52" s="6" t="n"/>
      <c r="C52" s="6" t="n"/>
      <c r="D52" s="6" t="n"/>
      <c r="E52" s="6" t="n"/>
      <c r="F52" s="17" t="n"/>
      <c r="G52" s="17" t="n"/>
      <c r="H52" s="17" t="n"/>
      <c r="I52" s="17" t="n"/>
      <c r="J52" s="17" t="n"/>
      <c r="K52" s="6">
        <f>IFERROR(INDEX($F$2:$J$2,MATCH("◎",$F52:$J52,0)),"")</f>
        <v/>
      </c>
      <c r="L52" s="6">
        <f>COUNTA($F52:$J52)</f>
        <v/>
      </c>
      <c r="M52" s="6">
        <f>IF($B52="","",IF(COUNTIF($F52:$J52,"◎")=0,"主たる領域（◎）が未設定",IF(COUNTIF($F52:$J52,"◎")&gt;1,"◎は1つにしてください",IF($L52=0,"領域が未設定",""))))</f>
        <v/>
      </c>
      <c r="N52" s="6" t="n"/>
      <c r="O52" s="6" t="n"/>
      <c r="P52" s="6" t="n"/>
      <c r="Q52" s="40" t="n"/>
    </row>
    <row r="53" ht="22" customHeight="1">
      <c r="A53" s="6" t="n"/>
      <c r="B53" s="6" t="n"/>
      <c r="C53" s="6" t="n"/>
      <c r="D53" s="6" t="n"/>
      <c r="E53" s="6" t="n"/>
      <c r="F53" s="17" t="n"/>
      <c r="G53" s="17" t="n"/>
      <c r="H53" s="17" t="n"/>
      <c r="I53" s="17" t="n"/>
      <c r="J53" s="17" t="n"/>
      <c r="K53" s="6">
        <f>IFERROR(INDEX($F$2:$J$2,MATCH("◎",$F53:$J53,0)),"")</f>
        <v/>
      </c>
      <c r="L53" s="6">
        <f>COUNTA($F53:$J53)</f>
        <v/>
      </c>
      <c r="M53" s="6">
        <f>IF($B53="","",IF(COUNTIF($F53:$J53,"◎")=0,"主たる領域（◎）が未設定",IF(COUNTIF($F53:$J53,"◎")&gt;1,"◎は1つにしてください",IF($L53=0,"領域が未設定",""))))</f>
        <v/>
      </c>
      <c r="N53" s="6" t="n"/>
      <c r="O53" s="6" t="n"/>
      <c r="P53" s="6" t="n"/>
      <c r="Q53" s="40" t="n"/>
    </row>
    <row r="54" ht="22" customHeight="1">
      <c r="A54" s="6" t="n"/>
      <c r="B54" s="6" t="n"/>
      <c r="C54" s="6" t="n"/>
      <c r="D54" s="6" t="n"/>
      <c r="E54" s="6" t="n"/>
      <c r="F54" s="17" t="n"/>
      <c r="G54" s="17" t="n"/>
      <c r="H54" s="17" t="n"/>
      <c r="I54" s="17" t="n"/>
      <c r="J54" s="17" t="n"/>
      <c r="K54" s="6">
        <f>IFERROR(INDEX($F$2:$J$2,MATCH("◎",$F54:$J54,0)),"")</f>
        <v/>
      </c>
      <c r="L54" s="6">
        <f>COUNTA($F54:$J54)</f>
        <v/>
      </c>
      <c r="M54" s="6">
        <f>IF($B54="","",IF(COUNTIF($F54:$J54,"◎")=0,"主たる領域（◎）が未設定",IF(COUNTIF($F54:$J54,"◎")&gt;1,"◎は1つにしてください",IF($L54=0,"領域が未設定",""))))</f>
        <v/>
      </c>
      <c r="N54" s="6" t="n"/>
      <c r="O54" s="6" t="n"/>
      <c r="P54" s="6" t="n"/>
      <c r="Q54" s="40" t="n"/>
    </row>
    <row r="55" ht="22" customHeight="1">
      <c r="A55" s="6" t="n"/>
      <c r="B55" s="6" t="n"/>
      <c r="C55" s="6" t="n"/>
      <c r="D55" s="6" t="n"/>
      <c r="E55" s="6" t="n"/>
      <c r="F55" s="17" t="n"/>
      <c r="G55" s="17" t="n"/>
      <c r="H55" s="17" t="n"/>
      <c r="I55" s="17" t="n"/>
      <c r="J55" s="17" t="n"/>
      <c r="K55" s="6">
        <f>IFERROR(INDEX($F$2:$J$2,MATCH("◎",$F55:$J55,0)),"")</f>
        <v/>
      </c>
      <c r="L55" s="6">
        <f>COUNTA($F55:$J55)</f>
        <v/>
      </c>
      <c r="M55" s="6">
        <f>IF($B55="","",IF(COUNTIF($F55:$J55,"◎")=0,"主たる領域（◎）が未設定",IF(COUNTIF($F55:$J55,"◎")&gt;1,"◎は1つにしてください",IF($L55=0,"領域が未設定",""))))</f>
        <v/>
      </c>
      <c r="N55" s="6" t="n"/>
      <c r="O55" s="6" t="n"/>
      <c r="P55" s="6" t="n"/>
      <c r="Q55" s="40" t="n"/>
    </row>
    <row r="56" ht="22" customHeight="1">
      <c r="A56" s="6" t="n"/>
      <c r="B56" s="6" t="n"/>
      <c r="C56" s="6" t="n"/>
      <c r="D56" s="6" t="n"/>
      <c r="E56" s="6" t="n"/>
      <c r="F56" s="17" t="n"/>
      <c r="G56" s="17" t="n"/>
      <c r="H56" s="17" t="n"/>
      <c r="I56" s="17" t="n"/>
      <c r="J56" s="17" t="n"/>
      <c r="K56" s="6">
        <f>IFERROR(INDEX($F$2:$J$2,MATCH("◎",$F56:$J56,0)),"")</f>
        <v/>
      </c>
      <c r="L56" s="6">
        <f>COUNTA($F56:$J56)</f>
        <v/>
      </c>
      <c r="M56" s="6">
        <f>IF($B56="","",IF(COUNTIF($F56:$J56,"◎")=0,"主たる領域（◎）が未設定",IF(COUNTIF($F56:$J56,"◎")&gt;1,"◎は1つにしてください",IF($L56=0,"領域が未設定",""))))</f>
        <v/>
      </c>
      <c r="N56" s="6" t="n"/>
      <c r="O56" s="6" t="n"/>
      <c r="P56" s="6" t="n"/>
      <c r="Q56" s="40" t="n"/>
    </row>
    <row r="57" ht="22" customHeight="1">
      <c r="A57" s="6" t="n"/>
      <c r="B57" s="6" t="n"/>
      <c r="C57" s="6" t="n"/>
      <c r="D57" s="6" t="n"/>
      <c r="E57" s="6" t="n"/>
      <c r="F57" s="17" t="n"/>
      <c r="G57" s="17" t="n"/>
      <c r="H57" s="17" t="n"/>
      <c r="I57" s="17" t="n"/>
      <c r="J57" s="17" t="n"/>
      <c r="K57" s="6">
        <f>IFERROR(INDEX($F$2:$J$2,MATCH("◎",$F57:$J57,0)),"")</f>
        <v/>
      </c>
      <c r="L57" s="6">
        <f>COUNTA($F57:$J57)</f>
        <v/>
      </c>
      <c r="M57" s="6">
        <f>IF($B57="","",IF(COUNTIF($F57:$J57,"◎")=0,"主たる領域（◎）が未設定",IF(COUNTIF($F57:$J57,"◎")&gt;1,"◎は1つにしてください",IF($L57=0,"領域が未設定",""))))</f>
        <v/>
      </c>
      <c r="N57" s="6" t="n"/>
      <c r="O57" s="6" t="n"/>
      <c r="P57" s="6" t="n"/>
      <c r="Q57" s="40" t="n"/>
    </row>
    <row r="58" ht="22" customHeight="1">
      <c r="A58" s="6" t="n"/>
      <c r="B58" s="6" t="n"/>
      <c r="C58" s="6" t="n"/>
      <c r="D58" s="6" t="n"/>
      <c r="E58" s="6" t="n"/>
      <c r="F58" s="17" t="n"/>
      <c r="G58" s="17" t="n"/>
      <c r="H58" s="17" t="n"/>
      <c r="I58" s="17" t="n"/>
      <c r="J58" s="17" t="n"/>
      <c r="K58" s="6">
        <f>IFERROR(INDEX($F$2:$J$2,MATCH("◎",$F58:$J58,0)),"")</f>
        <v/>
      </c>
      <c r="L58" s="6">
        <f>COUNTA($F58:$J58)</f>
        <v/>
      </c>
      <c r="M58" s="6">
        <f>IF($B58="","",IF(COUNTIF($F58:$J58,"◎")=0,"主たる領域（◎）が未設定",IF(COUNTIF($F58:$J58,"◎")&gt;1,"◎は1つにしてください",IF($L58=0,"領域が未設定",""))))</f>
        <v/>
      </c>
      <c r="N58" s="6" t="n"/>
      <c r="O58" s="6" t="n"/>
      <c r="P58" s="6" t="n"/>
      <c r="Q58" s="40" t="n"/>
    </row>
    <row r="59" ht="22" customHeight="1">
      <c r="A59" s="6" t="n"/>
      <c r="B59" s="6" t="n"/>
      <c r="C59" s="6" t="n"/>
      <c r="D59" s="6" t="n"/>
      <c r="E59" s="6" t="n"/>
      <c r="F59" s="17" t="n"/>
      <c r="G59" s="17" t="n"/>
      <c r="H59" s="17" t="n"/>
      <c r="I59" s="17" t="n"/>
      <c r="J59" s="17" t="n"/>
      <c r="K59" s="6">
        <f>IFERROR(INDEX($F$2:$J$2,MATCH("◎",$F59:$J59,0)),"")</f>
        <v/>
      </c>
      <c r="L59" s="6">
        <f>COUNTA($F59:$J59)</f>
        <v/>
      </c>
      <c r="M59" s="6">
        <f>IF($B59="","",IF(COUNTIF($F59:$J59,"◎")=0,"主たる領域（◎）が未設定",IF(COUNTIF($F59:$J59,"◎")&gt;1,"◎は1つにしてください",IF($L59=0,"領域が未設定",""))))</f>
        <v/>
      </c>
      <c r="N59" s="6" t="n"/>
      <c r="O59" s="6" t="n"/>
      <c r="P59" s="6" t="n"/>
      <c r="Q59" s="40" t="n"/>
    </row>
    <row r="60" ht="22" customHeight="1">
      <c r="A60" s="6" t="n"/>
      <c r="B60" s="6" t="n"/>
      <c r="C60" s="6" t="n"/>
      <c r="D60" s="6" t="n"/>
      <c r="E60" s="6" t="n"/>
      <c r="F60" s="17" t="n"/>
      <c r="G60" s="17" t="n"/>
      <c r="H60" s="17" t="n"/>
      <c r="I60" s="17" t="n"/>
      <c r="J60" s="17" t="n"/>
      <c r="K60" s="6">
        <f>IFERROR(INDEX($F$2:$J$2,MATCH("◎",$F60:$J60,0)),"")</f>
        <v/>
      </c>
      <c r="L60" s="6">
        <f>COUNTA($F60:$J60)</f>
        <v/>
      </c>
      <c r="M60" s="6">
        <f>IF($B60="","",IF(COUNTIF($F60:$J60,"◎")=0,"主たる領域（◎）が未設定",IF(COUNTIF($F60:$J60,"◎")&gt;1,"◎は1つにしてください",IF($L60=0,"領域が未設定",""))))</f>
        <v/>
      </c>
      <c r="N60" s="6" t="n"/>
      <c r="O60" s="6" t="n"/>
      <c r="P60" s="6" t="n"/>
      <c r="Q60" s="40" t="n"/>
    </row>
    <row r="61" ht="22" customHeight="1">
      <c r="A61" s="6" t="n"/>
      <c r="B61" s="6" t="n"/>
      <c r="C61" s="6" t="n"/>
      <c r="D61" s="6" t="n"/>
      <c r="E61" s="6" t="n"/>
      <c r="F61" s="17" t="n"/>
      <c r="G61" s="17" t="n"/>
      <c r="H61" s="17" t="n"/>
      <c r="I61" s="17" t="n"/>
      <c r="J61" s="17" t="n"/>
      <c r="K61" s="6">
        <f>IFERROR(INDEX($F$2:$J$2,MATCH("◎",$F61:$J61,0)),"")</f>
        <v/>
      </c>
      <c r="L61" s="6">
        <f>COUNTA($F61:$J61)</f>
        <v/>
      </c>
      <c r="M61" s="6">
        <f>IF($B61="","",IF(COUNTIF($F61:$J61,"◎")=0,"主たる領域（◎）が未設定",IF(COUNTIF($F61:$J61,"◎")&gt;1,"◎は1つにしてください",IF($L61=0,"領域が未設定",""))))</f>
        <v/>
      </c>
      <c r="N61" s="6" t="n"/>
      <c r="O61" s="6" t="n"/>
      <c r="P61" s="6" t="n"/>
      <c r="Q61" s="40" t="n"/>
    </row>
    <row r="62" ht="22" customHeight="1">
      <c r="A62" s="6" t="n"/>
      <c r="B62" s="6" t="n"/>
      <c r="C62" s="6" t="n"/>
      <c r="D62" s="6" t="n"/>
      <c r="E62" s="6" t="n"/>
      <c r="F62" s="17" t="n"/>
      <c r="G62" s="17" t="n"/>
      <c r="H62" s="17" t="n"/>
      <c r="I62" s="17" t="n"/>
      <c r="J62" s="17" t="n"/>
      <c r="K62" s="6">
        <f>IFERROR(INDEX($F$2:$J$2,MATCH("◎",$F62:$J62,0)),"")</f>
        <v/>
      </c>
      <c r="L62" s="6">
        <f>COUNTA($F62:$J62)</f>
        <v/>
      </c>
      <c r="M62" s="6">
        <f>IF($B62="","",IF(COUNTIF($F62:$J62,"◎")=0,"主たる領域（◎）が未設定",IF(COUNTIF($F62:$J62,"◎")&gt;1,"◎は1つにしてください",IF($L62=0,"領域が未設定",""))))</f>
        <v/>
      </c>
      <c r="N62" s="6" t="n"/>
      <c r="O62" s="6" t="n"/>
      <c r="P62" s="6" t="n"/>
      <c r="Q62" s="40" t="n"/>
    </row>
    <row r="63" ht="22" customHeight="1">
      <c r="A63" s="6" t="n"/>
      <c r="B63" s="6" t="n"/>
      <c r="C63" s="6" t="n"/>
      <c r="D63" s="6" t="n"/>
      <c r="E63" s="6" t="n"/>
      <c r="F63" s="17" t="n"/>
      <c r="G63" s="17" t="n"/>
      <c r="H63" s="17" t="n"/>
      <c r="I63" s="17" t="n"/>
      <c r="J63" s="17" t="n"/>
      <c r="K63" s="6">
        <f>IFERROR(INDEX($F$2:$J$2,MATCH("◎",$F63:$J63,0)),"")</f>
        <v/>
      </c>
      <c r="L63" s="6">
        <f>COUNTA($F63:$J63)</f>
        <v/>
      </c>
      <c r="M63" s="6">
        <f>IF($B63="","",IF(COUNTIF($F63:$J63,"◎")=0,"主たる領域（◎）が未設定",IF(COUNTIF($F63:$J63,"◎")&gt;1,"◎は1つにしてください",IF($L63=0,"領域が未設定",""))))</f>
        <v/>
      </c>
      <c r="N63" s="6" t="n"/>
      <c r="O63" s="6" t="n"/>
      <c r="P63" s="6" t="n"/>
      <c r="Q63" s="40" t="n"/>
    </row>
    <row r="64" ht="22" customHeight="1">
      <c r="A64" s="6" t="n"/>
      <c r="B64" s="6" t="n"/>
      <c r="C64" s="6" t="n"/>
      <c r="D64" s="6" t="n"/>
      <c r="E64" s="6" t="n"/>
      <c r="F64" s="17" t="n"/>
      <c r="G64" s="17" t="n"/>
      <c r="H64" s="17" t="n"/>
      <c r="I64" s="17" t="n"/>
      <c r="J64" s="17" t="n"/>
      <c r="K64" s="6">
        <f>IFERROR(INDEX($F$2:$J$2,MATCH("◎",$F64:$J64,0)),"")</f>
        <v/>
      </c>
      <c r="L64" s="6">
        <f>COUNTA($F64:$J64)</f>
        <v/>
      </c>
      <c r="M64" s="6">
        <f>IF($B64="","",IF(COUNTIF($F64:$J64,"◎")=0,"主たる領域（◎）が未設定",IF(COUNTIF($F64:$J64,"◎")&gt;1,"◎は1つにしてください",IF($L64=0,"領域が未設定",""))))</f>
        <v/>
      </c>
      <c r="N64" s="6" t="n"/>
      <c r="O64" s="6" t="n"/>
      <c r="P64" s="6" t="n"/>
      <c r="Q64" s="40" t="n"/>
    </row>
    <row r="65" ht="22" customHeight="1">
      <c r="A65" s="6" t="n"/>
      <c r="B65" s="6" t="n"/>
      <c r="C65" s="6" t="n"/>
      <c r="D65" s="6" t="n"/>
      <c r="E65" s="6" t="n"/>
      <c r="F65" s="17" t="n"/>
      <c r="G65" s="17" t="n"/>
      <c r="H65" s="17" t="n"/>
      <c r="I65" s="17" t="n"/>
      <c r="J65" s="17" t="n"/>
      <c r="K65" s="6">
        <f>IFERROR(INDEX($F$2:$J$2,MATCH("◎",$F65:$J65,0)),"")</f>
        <v/>
      </c>
      <c r="L65" s="6">
        <f>COUNTA($F65:$J65)</f>
        <v/>
      </c>
      <c r="M65" s="6">
        <f>IF($B65="","",IF(COUNTIF($F65:$J65,"◎")=0,"主たる領域（◎）が未設定",IF(COUNTIF($F65:$J65,"◎")&gt;1,"◎は1つにしてください",IF($L65=0,"領域が未設定",""))))</f>
        <v/>
      </c>
      <c r="N65" s="6" t="n"/>
      <c r="O65" s="6" t="n"/>
      <c r="P65" s="6" t="n"/>
      <c r="Q65" s="40" t="n"/>
    </row>
    <row r="66" ht="22" customHeight="1">
      <c r="A66" s="6" t="n"/>
      <c r="B66" s="6" t="n"/>
      <c r="C66" s="6" t="n"/>
      <c r="D66" s="6" t="n"/>
      <c r="E66" s="6" t="n"/>
      <c r="F66" s="17" t="n"/>
      <c r="G66" s="17" t="n"/>
      <c r="H66" s="17" t="n"/>
      <c r="I66" s="17" t="n"/>
      <c r="J66" s="17" t="n"/>
      <c r="K66" s="6">
        <f>IFERROR(INDEX($F$2:$J$2,MATCH("◎",$F66:$J66,0)),"")</f>
        <v/>
      </c>
      <c r="L66" s="6">
        <f>COUNTA($F66:$J66)</f>
        <v/>
      </c>
      <c r="M66" s="6">
        <f>IF($B66="","",IF(COUNTIF($F66:$J66,"◎")=0,"主たる領域（◎）が未設定",IF(COUNTIF($F66:$J66,"◎")&gt;1,"◎は1つにしてください",IF($L66=0,"領域が未設定",""))))</f>
        <v/>
      </c>
      <c r="N66" s="6" t="n"/>
      <c r="O66" s="6" t="n"/>
      <c r="P66" s="6" t="n"/>
      <c r="Q66" s="40" t="n"/>
    </row>
    <row r="67" ht="22" customHeight="1">
      <c r="A67" s="6" t="n"/>
      <c r="B67" s="6" t="n"/>
      <c r="C67" s="6" t="n"/>
      <c r="D67" s="6" t="n"/>
      <c r="E67" s="6" t="n"/>
      <c r="F67" s="17" t="n"/>
      <c r="G67" s="17" t="n"/>
      <c r="H67" s="17" t="n"/>
      <c r="I67" s="17" t="n"/>
      <c r="J67" s="17" t="n"/>
      <c r="K67" s="6">
        <f>IFERROR(INDEX($F$2:$J$2,MATCH("◎",$F67:$J67,0)),"")</f>
        <v/>
      </c>
      <c r="L67" s="6">
        <f>COUNTA($F67:$J67)</f>
        <v/>
      </c>
      <c r="M67" s="6">
        <f>IF($B67="","",IF(COUNTIF($F67:$J67,"◎")=0,"主たる領域（◎）が未設定",IF(COUNTIF($F67:$J67,"◎")&gt;1,"◎は1つにしてください",IF($L67=0,"領域が未設定",""))))</f>
        <v/>
      </c>
      <c r="N67" s="6" t="n"/>
      <c r="O67" s="6" t="n"/>
      <c r="P67" s="6" t="n"/>
      <c r="Q67" s="40" t="n"/>
    </row>
    <row r="68" ht="22" customHeight="1">
      <c r="A68" s="6" t="n"/>
      <c r="B68" s="6" t="n"/>
      <c r="C68" s="6" t="n"/>
      <c r="D68" s="6" t="n"/>
      <c r="E68" s="6" t="n"/>
      <c r="F68" s="17" t="n"/>
      <c r="G68" s="17" t="n"/>
      <c r="H68" s="17" t="n"/>
      <c r="I68" s="17" t="n"/>
      <c r="J68" s="17" t="n"/>
      <c r="K68" s="6">
        <f>IFERROR(INDEX($F$2:$J$2,MATCH("◎",$F68:$J68,0)),"")</f>
        <v/>
      </c>
      <c r="L68" s="6">
        <f>COUNTA($F68:$J68)</f>
        <v/>
      </c>
      <c r="M68" s="6">
        <f>IF($B68="","",IF(COUNTIF($F68:$J68,"◎")=0,"主たる領域（◎）が未設定",IF(COUNTIF($F68:$J68,"◎")&gt;1,"◎は1つにしてください",IF($L68=0,"領域が未設定",""))))</f>
        <v/>
      </c>
      <c r="N68" s="6" t="n"/>
      <c r="O68" s="6" t="n"/>
      <c r="P68" s="6" t="n"/>
      <c r="Q68" s="40" t="n"/>
    </row>
    <row r="69" ht="22" customHeight="1">
      <c r="A69" s="6" t="n"/>
      <c r="B69" s="6" t="n"/>
      <c r="C69" s="6" t="n"/>
      <c r="D69" s="6" t="n"/>
      <c r="E69" s="6" t="n"/>
      <c r="F69" s="17" t="n"/>
      <c r="G69" s="17" t="n"/>
      <c r="H69" s="17" t="n"/>
      <c r="I69" s="17" t="n"/>
      <c r="J69" s="17" t="n"/>
      <c r="K69" s="6">
        <f>IFERROR(INDEX($F$2:$J$2,MATCH("◎",$F69:$J69,0)),"")</f>
        <v/>
      </c>
      <c r="L69" s="6">
        <f>COUNTA($F69:$J69)</f>
        <v/>
      </c>
      <c r="M69" s="6">
        <f>IF($B69="","",IF(COUNTIF($F69:$J69,"◎")=0,"主たる領域（◎）が未設定",IF(COUNTIF($F69:$J69,"◎")&gt;1,"◎は1つにしてください",IF($L69=0,"領域が未設定",""))))</f>
        <v/>
      </c>
      <c r="N69" s="6" t="n"/>
      <c r="O69" s="6" t="n"/>
      <c r="P69" s="6" t="n"/>
      <c r="Q69" s="40" t="n"/>
    </row>
    <row r="70" ht="22" customHeight="1">
      <c r="A70" s="6" t="n"/>
      <c r="B70" s="6" t="n"/>
      <c r="C70" s="6" t="n"/>
      <c r="D70" s="6" t="n"/>
      <c r="E70" s="6" t="n"/>
      <c r="F70" s="17" t="n"/>
      <c r="G70" s="17" t="n"/>
      <c r="H70" s="17" t="n"/>
      <c r="I70" s="17" t="n"/>
      <c r="J70" s="17" t="n"/>
      <c r="K70" s="6">
        <f>IFERROR(INDEX($F$2:$J$2,MATCH("◎",$F70:$J70,0)),"")</f>
        <v/>
      </c>
      <c r="L70" s="6">
        <f>COUNTA($F70:$J70)</f>
        <v/>
      </c>
      <c r="M70" s="6">
        <f>IF($B70="","",IF(COUNTIF($F70:$J70,"◎")=0,"主たる領域（◎）が未設定",IF(COUNTIF($F70:$J70,"◎")&gt;1,"◎は1つにしてください",IF($L70=0,"領域が未設定",""))))</f>
        <v/>
      </c>
      <c r="N70" s="6" t="n"/>
      <c r="O70" s="6" t="n"/>
      <c r="P70" s="6" t="n"/>
      <c r="Q70" s="40" t="n"/>
    </row>
    <row r="71" ht="22" customHeight="1">
      <c r="A71" s="6" t="n"/>
      <c r="B71" s="6" t="n"/>
      <c r="C71" s="6" t="n"/>
      <c r="D71" s="6" t="n"/>
      <c r="E71" s="6" t="n"/>
      <c r="F71" s="17" t="n"/>
      <c r="G71" s="17" t="n"/>
      <c r="H71" s="17" t="n"/>
      <c r="I71" s="17" t="n"/>
      <c r="J71" s="17" t="n"/>
      <c r="K71" s="6">
        <f>IFERROR(INDEX($F$2:$J$2,MATCH("◎",$F71:$J71,0)),"")</f>
        <v/>
      </c>
      <c r="L71" s="6">
        <f>COUNTA($F71:$J71)</f>
        <v/>
      </c>
      <c r="M71" s="6">
        <f>IF($B71="","",IF(COUNTIF($F71:$J71,"◎")=0,"主たる領域（◎）が未設定",IF(COUNTIF($F71:$J71,"◎")&gt;1,"◎は1つにしてください",IF($L71=0,"領域が未設定",""))))</f>
        <v/>
      </c>
      <c r="N71" s="6" t="n"/>
      <c r="O71" s="6" t="n"/>
      <c r="P71" s="6" t="n"/>
      <c r="Q71" s="40" t="n"/>
    </row>
    <row r="72" ht="22" customHeight="1">
      <c r="A72" s="6" t="n"/>
      <c r="B72" s="6" t="n"/>
      <c r="C72" s="6" t="n"/>
      <c r="D72" s="6" t="n"/>
      <c r="E72" s="6" t="n"/>
      <c r="F72" s="17" t="n"/>
      <c r="G72" s="17" t="n"/>
      <c r="H72" s="17" t="n"/>
      <c r="I72" s="17" t="n"/>
      <c r="J72" s="17" t="n"/>
      <c r="K72" s="6">
        <f>IFERROR(INDEX($F$2:$J$2,MATCH("◎",$F72:$J72,0)),"")</f>
        <v/>
      </c>
      <c r="L72" s="6">
        <f>COUNTA($F72:$J72)</f>
        <v/>
      </c>
      <c r="M72" s="6">
        <f>IF($B72="","",IF(COUNTIF($F72:$J72,"◎")=0,"主たる領域（◎）が未設定",IF(COUNTIF($F72:$J72,"◎")&gt;1,"◎は1つにしてください",IF($L72=0,"領域が未設定",""))))</f>
        <v/>
      </c>
      <c r="N72" s="6" t="n"/>
      <c r="O72" s="6" t="n"/>
      <c r="P72" s="6" t="n"/>
      <c r="Q72" s="40" t="n"/>
    </row>
    <row r="73" ht="22" customHeight="1">
      <c r="A73" s="6" t="n"/>
      <c r="B73" s="6" t="n"/>
      <c r="C73" s="6" t="n"/>
      <c r="D73" s="6" t="n"/>
      <c r="E73" s="6" t="n"/>
      <c r="F73" s="17" t="n"/>
      <c r="G73" s="17" t="n"/>
      <c r="H73" s="17" t="n"/>
      <c r="I73" s="17" t="n"/>
      <c r="J73" s="17" t="n"/>
      <c r="K73" s="6">
        <f>IFERROR(INDEX($F$2:$J$2,MATCH("◎",$F73:$J73,0)),"")</f>
        <v/>
      </c>
      <c r="L73" s="6">
        <f>COUNTA($F73:$J73)</f>
        <v/>
      </c>
      <c r="M73" s="6">
        <f>IF($B73="","",IF(COUNTIF($F73:$J73,"◎")=0,"主たる領域（◎）が未設定",IF(COUNTIF($F73:$J73,"◎")&gt;1,"◎は1つにしてください",IF($L73=0,"領域が未設定",""))))</f>
        <v/>
      </c>
      <c r="N73" s="6" t="n"/>
      <c r="O73" s="6" t="n"/>
      <c r="P73" s="6" t="n"/>
      <c r="Q73" s="40" t="n"/>
    </row>
    <row r="74" ht="22" customHeight="1">
      <c r="A74" s="6" t="n"/>
      <c r="B74" s="6" t="n"/>
      <c r="C74" s="6" t="n"/>
      <c r="D74" s="6" t="n"/>
      <c r="E74" s="6" t="n"/>
      <c r="F74" s="17" t="n"/>
      <c r="G74" s="17" t="n"/>
      <c r="H74" s="17" t="n"/>
      <c r="I74" s="17" t="n"/>
      <c r="J74" s="17" t="n"/>
      <c r="K74" s="6">
        <f>IFERROR(INDEX($F$2:$J$2,MATCH("◎",$F74:$J74,0)),"")</f>
        <v/>
      </c>
      <c r="L74" s="6">
        <f>COUNTA($F74:$J74)</f>
        <v/>
      </c>
      <c r="M74" s="6">
        <f>IF($B74="","",IF(COUNTIF($F74:$J74,"◎")=0,"主たる領域（◎）が未設定",IF(COUNTIF($F74:$J74,"◎")&gt;1,"◎は1つにしてください",IF($L74=0,"領域が未設定",""))))</f>
        <v/>
      </c>
      <c r="N74" s="6" t="n"/>
      <c r="O74" s="6" t="n"/>
      <c r="P74" s="6" t="n"/>
      <c r="Q74" s="40" t="n"/>
    </row>
    <row r="75" ht="22" customHeight="1">
      <c r="A75" s="6" t="n"/>
      <c r="B75" s="6" t="n"/>
      <c r="C75" s="6" t="n"/>
      <c r="D75" s="6" t="n"/>
      <c r="E75" s="6" t="n"/>
      <c r="F75" s="17" t="n"/>
      <c r="G75" s="17" t="n"/>
      <c r="H75" s="17" t="n"/>
      <c r="I75" s="17" t="n"/>
      <c r="J75" s="17" t="n"/>
      <c r="K75" s="6">
        <f>IFERROR(INDEX($F$2:$J$2,MATCH("◎",$F75:$J75,0)),"")</f>
        <v/>
      </c>
      <c r="L75" s="6">
        <f>COUNTA($F75:$J75)</f>
        <v/>
      </c>
      <c r="M75" s="6">
        <f>IF($B75="","",IF(COUNTIF($F75:$J75,"◎")=0,"主たる領域（◎）が未設定",IF(COUNTIF($F75:$J75,"◎")&gt;1,"◎は1つにしてください",IF($L75=0,"領域が未設定",""))))</f>
        <v/>
      </c>
      <c r="N75" s="6" t="n"/>
      <c r="O75" s="6" t="n"/>
      <c r="P75" s="6" t="n"/>
      <c r="Q75" s="40" t="n"/>
    </row>
    <row r="76" ht="22" customHeight="1">
      <c r="A76" s="6" t="n"/>
      <c r="B76" s="6" t="n"/>
      <c r="C76" s="6" t="n"/>
      <c r="D76" s="6" t="n"/>
      <c r="E76" s="6" t="n"/>
      <c r="F76" s="17" t="n"/>
      <c r="G76" s="17" t="n"/>
      <c r="H76" s="17" t="n"/>
      <c r="I76" s="17" t="n"/>
      <c r="J76" s="17" t="n"/>
      <c r="K76" s="6">
        <f>IFERROR(INDEX($F$2:$J$2,MATCH("◎",$F76:$J76,0)),"")</f>
        <v/>
      </c>
      <c r="L76" s="6">
        <f>COUNTA($F76:$J76)</f>
        <v/>
      </c>
      <c r="M76" s="6">
        <f>IF($B76="","",IF(COUNTIF($F76:$J76,"◎")=0,"主たる領域（◎）が未設定",IF(COUNTIF($F76:$J76,"◎")&gt;1,"◎は1つにしてください",IF($L76=0,"領域が未設定",""))))</f>
        <v/>
      </c>
      <c r="N76" s="6" t="n"/>
      <c r="O76" s="6" t="n"/>
      <c r="P76" s="6" t="n"/>
      <c r="Q76" s="40" t="n"/>
    </row>
    <row r="77" ht="22" customHeight="1">
      <c r="A77" s="6" t="n"/>
      <c r="B77" s="6" t="n"/>
      <c r="C77" s="6" t="n"/>
      <c r="D77" s="6" t="n"/>
      <c r="E77" s="6" t="n"/>
      <c r="F77" s="17" t="n"/>
      <c r="G77" s="17" t="n"/>
      <c r="H77" s="17" t="n"/>
      <c r="I77" s="17" t="n"/>
      <c r="J77" s="17" t="n"/>
      <c r="K77" s="6">
        <f>IFERROR(INDEX($F$2:$J$2,MATCH("◎",$F77:$J77,0)),"")</f>
        <v/>
      </c>
      <c r="L77" s="6">
        <f>COUNTA($F77:$J77)</f>
        <v/>
      </c>
      <c r="M77" s="6">
        <f>IF($B77="","",IF(COUNTIF($F77:$J77,"◎")=0,"主たる領域（◎）が未設定",IF(COUNTIF($F77:$J77,"◎")&gt;1,"◎は1つにしてください",IF($L77=0,"領域が未設定",""))))</f>
        <v/>
      </c>
      <c r="N77" s="6" t="n"/>
      <c r="O77" s="6" t="n"/>
      <c r="P77" s="6" t="n"/>
      <c r="Q77" s="40" t="n"/>
    </row>
    <row r="78" ht="22" customHeight="1">
      <c r="A78" s="6" t="n"/>
      <c r="B78" s="6" t="n"/>
      <c r="C78" s="6" t="n"/>
      <c r="D78" s="6" t="n"/>
      <c r="E78" s="6" t="n"/>
      <c r="F78" s="17" t="n"/>
      <c r="G78" s="17" t="n"/>
      <c r="H78" s="17" t="n"/>
      <c r="I78" s="17" t="n"/>
      <c r="J78" s="17" t="n"/>
      <c r="K78" s="6">
        <f>IFERROR(INDEX($F$2:$J$2,MATCH("◎",$F78:$J78,0)),"")</f>
        <v/>
      </c>
      <c r="L78" s="6">
        <f>COUNTA($F78:$J78)</f>
        <v/>
      </c>
      <c r="M78" s="6">
        <f>IF($B78="","",IF(COUNTIF($F78:$J78,"◎")=0,"主たる領域（◎）が未設定",IF(COUNTIF($F78:$J78,"◎")&gt;1,"◎は1つにしてください",IF($L78=0,"領域が未設定",""))))</f>
        <v/>
      </c>
      <c r="N78" s="6" t="n"/>
      <c r="O78" s="6" t="n"/>
      <c r="P78" s="6" t="n"/>
      <c r="Q78" s="40" t="n"/>
    </row>
    <row r="79" ht="22" customHeight="1">
      <c r="A79" s="6" t="n"/>
      <c r="B79" s="6" t="n"/>
      <c r="C79" s="6" t="n"/>
      <c r="D79" s="6" t="n"/>
      <c r="E79" s="6" t="n"/>
      <c r="F79" s="17" t="n"/>
      <c r="G79" s="17" t="n"/>
      <c r="H79" s="17" t="n"/>
      <c r="I79" s="17" t="n"/>
      <c r="J79" s="17" t="n"/>
      <c r="K79" s="6">
        <f>IFERROR(INDEX($F$2:$J$2,MATCH("◎",$F79:$J79,0)),"")</f>
        <v/>
      </c>
      <c r="L79" s="6">
        <f>COUNTA($F79:$J79)</f>
        <v/>
      </c>
      <c r="M79" s="6">
        <f>IF($B79="","",IF(COUNTIF($F79:$J79,"◎")=0,"主たる領域（◎）が未設定",IF(COUNTIF($F79:$J79,"◎")&gt;1,"◎は1つにしてください",IF($L79=0,"領域が未設定",""))))</f>
        <v/>
      </c>
      <c r="N79" s="6" t="n"/>
      <c r="O79" s="6" t="n"/>
      <c r="P79" s="6" t="n"/>
      <c r="Q79" s="40" t="n"/>
    </row>
    <row r="80" ht="22" customHeight="1">
      <c r="A80" s="6" t="n"/>
      <c r="B80" s="6" t="n"/>
      <c r="C80" s="6" t="n"/>
      <c r="D80" s="6" t="n"/>
      <c r="E80" s="6" t="n"/>
      <c r="F80" s="17" t="n"/>
      <c r="G80" s="17" t="n"/>
      <c r="H80" s="17" t="n"/>
      <c r="I80" s="17" t="n"/>
      <c r="J80" s="17" t="n"/>
      <c r="K80" s="6">
        <f>IFERROR(INDEX($F$2:$J$2,MATCH("◎",$F80:$J80,0)),"")</f>
        <v/>
      </c>
      <c r="L80" s="6">
        <f>COUNTA($F80:$J80)</f>
        <v/>
      </c>
      <c r="M80" s="6">
        <f>IF($B80="","",IF(COUNTIF($F80:$J80,"◎")=0,"主たる領域（◎）が未設定",IF(COUNTIF($F80:$J80,"◎")&gt;1,"◎は1つにしてください",IF($L80=0,"領域が未設定",""))))</f>
        <v/>
      </c>
      <c r="N80" s="6" t="n"/>
      <c r="O80" s="6" t="n"/>
      <c r="P80" s="6" t="n"/>
      <c r="Q80" s="40" t="n"/>
    </row>
    <row r="81" ht="22" customHeight="1">
      <c r="A81" s="6" t="n"/>
      <c r="B81" s="6" t="n"/>
      <c r="C81" s="6" t="n"/>
      <c r="D81" s="6" t="n"/>
      <c r="E81" s="6" t="n"/>
      <c r="F81" s="17" t="n"/>
      <c r="G81" s="17" t="n"/>
      <c r="H81" s="17" t="n"/>
      <c r="I81" s="17" t="n"/>
      <c r="J81" s="17" t="n"/>
      <c r="K81" s="6">
        <f>IFERROR(INDEX($F$2:$J$2,MATCH("◎",$F81:$J81,0)),"")</f>
        <v/>
      </c>
      <c r="L81" s="6">
        <f>COUNTA($F81:$J81)</f>
        <v/>
      </c>
      <c r="M81" s="6">
        <f>IF($B81="","",IF(COUNTIF($F81:$J81,"◎")=0,"主たる領域（◎）が未設定",IF(COUNTIF($F81:$J81,"◎")&gt;1,"◎は1つにしてください",IF($L81=0,"領域が未設定",""))))</f>
        <v/>
      </c>
      <c r="N81" s="6" t="n"/>
      <c r="O81" s="6" t="n"/>
      <c r="P81" s="6" t="n"/>
      <c r="Q81" s="40" t="n"/>
    </row>
    <row r="82" ht="22" customHeight="1">
      <c r="A82" s="6" t="n"/>
      <c r="B82" s="6" t="n"/>
      <c r="C82" s="6" t="n"/>
      <c r="D82" s="6" t="n"/>
      <c r="E82" s="6" t="n"/>
      <c r="F82" s="17" t="n"/>
      <c r="G82" s="17" t="n"/>
      <c r="H82" s="17" t="n"/>
      <c r="I82" s="17" t="n"/>
      <c r="J82" s="17" t="n"/>
      <c r="K82" s="6">
        <f>IFERROR(INDEX($F$2:$J$2,MATCH("◎",$F82:$J82,0)),"")</f>
        <v/>
      </c>
      <c r="L82" s="6">
        <f>COUNTA($F82:$J82)</f>
        <v/>
      </c>
      <c r="M82" s="6">
        <f>IF($B82="","",IF(COUNTIF($F82:$J82,"◎")=0,"主たる領域（◎）が未設定",IF(COUNTIF($F82:$J82,"◎")&gt;1,"◎は1つにしてください",IF($L82=0,"領域が未設定",""))))</f>
        <v/>
      </c>
      <c r="N82" s="6" t="n"/>
      <c r="O82" s="6" t="n"/>
      <c r="P82" s="6" t="n"/>
      <c r="Q82" s="40" t="n"/>
    </row>
    <row r="83" ht="22" customHeight="1">
      <c r="A83" s="6" t="n"/>
      <c r="B83" s="6" t="n"/>
      <c r="C83" s="6" t="n"/>
      <c r="D83" s="6" t="n"/>
      <c r="E83" s="6" t="n"/>
      <c r="F83" s="17" t="n"/>
      <c r="G83" s="17" t="n"/>
      <c r="H83" s="17" t="n"/>
      <c r="I83" s="17" t="n"/>
      <c r="J83" s="17" t="n"/>
      <c r="K83" s="6">
        <f>IFERROR(INDEX($F$2:$J$2,MATCH("◎",$F83:$J83,0)),"")</f>
        <v/>
      </c>
      <c r="L83" s="6">
        <f>COUNTA($F83:$J83)</f>
        <v/>
      </c>
      <c r="M83" s="6">
        <f>IF($B83="","",IF(COUNTIF($F83:$J83,"◎")=0,"主たる領域（◎）が未設定",IF(COUNTIF($F83:$J83,"◎")&gt;1,"◎は1つにしてください",IF($L83=0,"領域が未設定",""))))</f>
        <v/>
      </c>
      <c r="N83" s="6" t="n"/>
      <c r="O83" s="6" t="n"/>
      <c r="P83" s="6" t="n"/>
      <c r="Q83" s="40" t="n"/>
    </row>
    <row r="84" ht="22" customHeight="1">
      <c r="A84" s="6" t="n"/>
      <c r="B84" s="6" t="n"/>
      <c r="C84" s="6" t="n"/>
      <c r="D84" s="6" t="n"/>
      <c r="E84" s="6" t="n"/>
      <c r="F84" s="17" t="n"/>
      <c r="G84" s="17" t="n"/>
      <c r="H84" s="17" t="n"/>
      <c r="I84" s="17" t="n"/>
      <c r="J84" s="17" t="n"/>
      <c r="K84" s="6">
        <f>IFERROR(INDEX($F$2:$J$2,MATCH("◎",$F84:$J84,0)),"")</f>
        <v/>
      </c>
      <c r="L84" s="6">
        <f>COUNTA($F84:$J84)</f>
        <v/>
      </c>
      <c r="M84" s="6">
        <f>IF($B84="","",IF(COUNTIF($F84:$J84,"◎")=0,"主たる領域（◎）が未設定",IF(COUNTIF($F84:$J84,"◎")&gt;1,"◎は1つにしてください",IF($L84=0,"領域が未設定",""))))</f>
        <v/>
      </c>
      <c r="N84" s="6" t="n"/>
      <c r="O84" s="6" t="n"/>
      <c r="P84" s="6" t="n"/>
      <c r="Q84" s="40" t="n"/>
    </row>
    <row r="85" ht="22" customHeight="1">
      <c r="A85" s="6" t="n"/>
      <c r="B85" s="6" t="n"/>
      <c r="C85" s="6" t="n"/>
      <c r="D85" s="6" t="n"/>
      <c r="E85" s="6" t="n"/>
      <c r="F85" s="17" t="n"/>
      <c r="G85" s="17" t="n"/>
      <c r="H85" s="17" t="n"/>
      <c r="I85" s="17" t="n"/>
      <c r="J85" s="17" t="n"/>
      <c r="K85" s="6">
        <f>IFERROR(INDEX($F$2:$J$2,MATCH("◎",$F85:$J85,0)),"")</f>
        <v/>
      </c>
      <c r="L85" s="6">
        <f>COUNTA($F85:$J85)</f>
        <v/>
      </c>
      <c r="M85" s="6">
        <f>IF($B85="","",IF(COUNTIF($F85:$J85,"◎")=0,"主たる領域（◎）が未設定",IF(COUNTIF($F85:$J85,"◎")&gt;1,"◎は1つにしてください",IF($L85=0,"領域が未設定",""))))</f>
        <v/>
      </c>
      <c r="N85" s="6" t="n"/>
      <c r="O85" s="6" t="n"/>
      <c r="P85" s="6" t="n"/>
      <c r="Q85" s="40" t="n"/>
    </row>
    <row r="86" ht="22" customHeight="1">
      <c r="A86" s="6" t="n"/>
      <c r="B86" s="6" t="n"/>
      <c r="C86" s="6" t="n"/>
      <c r="D86" s="6" t="n"/>
      <c r="E86" s="6" t="n"/>
      <c r="F86" s="17" t="n"/>
      <c r="G86" s="17" t="n"/>
      <c r="H86" s="17" t="n"/>
      <c r="I86" s="17" t="n"/>
      <c r="J86" s="17" t="n"/>
      <c r="K86" s="6">
        <f>IFERROR(INDEX($F$2:$J$2,MATCH("◎",$F86:$J86,0)),"")</f>
        <v/>
      </c>
      <c r="L86" s="6">
        <f>COUNTA($F86:$J86)</f>
        <v/>
      </c>
      <c r="M86" s="6">
        <f>IF($B86="","",IF(COUNTIF($F86:$J86,"◎")=0,"主たる領域（◎）が未設定",IF(COUNTIF($F86:$J86,"◎")&gt;1,"◎は1つにしてください",IF($L86=0,"領域が未設定",""))))</f>
        <v/>
      </c>
      <c r="N86" s="6" t="n"/>
      <c r="O86" s="6" t="n"/>
      <c r="P86" s="6" t="n"/>
      <c r="Q86" s="40" t="n"/>
    </row>
    <row r="87" ht="22" customHeight="1">
      <c r="A87" s="6" t="n"/>
      <c r="B87" s="6" t="n"/>
      <c r="C87" s="6" t="n"/>
      <c r="D87" s="6" t="n"/>
      <c r="E87" s="6" t="n"/>
      <c r="F87" s="17" t="n"/>
      <c r="G87" s="17" t="n"/>
      <c r="H87" s="17" t="n"/>
      <c r="I87" s="17" t="n"/>
      <c r="J87" s="17" t="n"/>
      <c r="K87" s="6">
        <f>IFERROR(INDEX($F$2:$J$2,MATCH("◎",$F87:$J87,0)),"")</f>
        <v/>
      </c>
      <c r="L87" s="6">
        <f>COUNTA($F87:$J87)</f>
        <v/>
      </c>
      <c r="M87" s="6">
        <f>IF($B87="","",IF(COUNTIF($F87:$J87,"◎")=0,"主たる領域（◎）が未設定",IF(COUNTIF($F87:$J87,"◎")&gt;1,"◎は1つにしてください",IF($L87=0,"領域が未設定",""))))</f>
        <v/>
      </c>
      <c r="N87" s="6" t="n"/>
      <c r="O87" s="6" t="n"/>
      <c r="P87" s="6" t="n"/>
      <c r="Q87" s="40" t="n"/>
    </row>
    <row r="88" ht="22" customHeight="1">
      <c r="A88" s="6" t="n"/>
      <c r="B88" s="6" t="n"/>
      <c r="C88" s="6" t="n"/>
      <c r="D88" s="6" t="n"/>
      <c r="E88" s="6" t="n"/>
      <c r="F88" s="17" t="n"/>
      <c r="G88" s="17" t="n"/>
      <c r="H88" s="17" t="n"/>
      <c r="I88" s="17" t="n"/>
      <c r="J88" s="17" t="n"/>
      <c r="K88" s="6">
        <f>IFERROR(INDEX($F$2:$J$2,MATCH("◎",$F88:$J88,0)),"")</f>
        <v/>
      </c>
      <c r="L88" s="6">
        <f>COUNTA($F88:$J88)</f>
        <v/>
      </c>
      <c r="M88" s="6">
        <f>IF($B88="","",IF(COUNTIF($F88:$J88,"◎")=0,"主たる領域（◎）が未設定",IF(COUNTIF($F88:$J88,"◎")&gt;1,"◎は1つにしてください",IF($L88=0,"領域が未設定",""))))</f>
        <v/>
      </c>
      <c r="N88" s="6" t="n"/>
      <c r="O88" s="6" t="n"/>
      <c r="P88" s="6" t="n"/>
      <c r="Q88" s="40" t="n"/>
    </row>
    <row r="89" ht="22" customHeight="1">
      <c r="A89" s="6" t="n"/>
      <c r="B89" s="6" t="n"/>
      <c r="C89" s="6" t="n"/>
      <c r="D89" s="6" t="n"/>
      <c r="E89" s="6" t="n"/>
      <c r="F89" s="17" t="n"/>
      <c r="G89" s="17" t="n"/>
      <c r="H89" s="17" t="n"/>
      <c r="I89" s="17" t="n"/>
      <c r="J89" s="17" t="n"/>
      <c r="K89" s="6">
        <f>IFERROR(INDEX($F$2:$J$2,MATCH("◎",$F89:$J89,0)),"")</f>
        <v/>
      </c>
      <c r="L89" s="6">
        <f>COUNTA($F89:$J89)</f>
        <v/>
      </c>
      <c r="M89" s="6">
        <f>IF($B89="","",IF(COUNTIF($F89:$J89,"◎")=0,"主たる領域（◎）が未設定",IF(COUNTIF($F89:$J89,"◎")&gt;1,"◎は1つにしてください",IF($L89=0,"領域が未設定",""))))</f>
        <v/>
      </c>
      <c r="N89" s="6" t="n"/>
      <c r="O89" s="6" t="n"/>
      <c r="P89" s="6" t="n"/>
      <c r="Q89" s="40" t="n"/>
    </row>
    <row r="90" ht="22" customHeight="1">
      <c r="A90" s="6" t="n"/>
      <c r="B90" s="6" t="n"/>
      <c r="C90" s="6" t="n"/>
      <c r="D90" s="6" t="n"/>
      <c r="E90" s="6" t="n"/>
      <c r="F90" s="17" t="n"/>
      <c r="G90" s="17" t="n"/>
      <c r="H90" s="17" t="n"/>
      <c r="I90" s="17" t="n"/>
      <c r="J90" s="17" t="n"/>
      <c r="K90" s="6">
        <f>IFERROR(INDEX($F$2:$J$2,MATCH("◎",$F90:$J90,0)),"")</f>
        <v/>
      </c>
      <c r="L90" s="6">
        <f>COUNTA($F90:$J90)</f>
        <v/>
      </c>
      <c r="M90" s="6">
        <f>IF($B90="","",IF(COUNTIF($F90:$J90,"◎")=0,"主たる領域（◎）が未設定",IF(COUNTIF($F90:$J90,"◎")&gt;1,"◎は1つにしてください",IF($L90=0,"領域が未設定",""))))</f>
        <v/>
      </c>
      <c r="N90" s="6" t="n"/>
      <c r="O90" s="6" t="n"/>
      <c r="P90" s="6" t="n"/>
      <c r="Q90" s="40" t="n"/>
    </row>
    <row r="91" ht="22" customHeight="1">
      <c r="A91" s="6" t="n"/>
      <c r="B91" s="6" t="n"/>
      <c r="C91" s="6" t="n"/>
      <c r="D91" s="6" t="n"/>
      <c r="E91" s="6" t="n"/>
      <c r="F91" s="17" t="n"/>
      <c r="G91" s="17" t="n"/>
      <c r="H91" s="17" t="n"/>
      <c r="I91" s="17" t="n"/>
      <c r="J91" s="17" t="n"/>
      <c r="K91" s="6">
        <f>IFERROR(INDEX($F$2:$J$2,MATCH("◎",$F91:$J91,0)),"")</f>
        <v/>
      </c>
      <c r="L91" s="6">
        <f>COUNTA($F91:$J91)</f>
        <v/>
      </c>
      <c r="M91" s="6">
        <f>IF($B91="","",IF(COUNTIF($F91:$J91,"◎")=0,"主たる領域（◎）が未設定",IF(COUNTIF($F91:$J91,"◎")&gt;1,"◎は1つにしてください",IF($L91=0,"領域が未設定",""))))</f>
        <v/>
      </c>
      <c r="N91" s="6" t="n"/>
      <c r="O91" s="6" t="n"/>
      <c r="P91" s="6" t="n"/>
      <c r="Q91" s="40" t="n"/>
    </row>
    <row r="92" ht="22" customHeight="1">
      <c r="A92" s="6" t="n"/>
      <c r="B92" s="6" t="n"/>
      <c r="C92" s="6" t="n"/>
      <c r="D92" s="6" t="n"/>
      <c r="E92" s="6" t="n"/>
      <c r="F92" s="17" t="n"/>
      <c r="G92" s="17" t="n"/>
      <c r="H92" s="17" t="n"/>
      <c r="I92" s="17" t="n"/>
      <c r="J92" s="17" t="n"/>
      <c r="K92" s="6">
        <f>IFERROR(INDEX($F$2:$J$2,MATCH("◎",$F92:$J92,0)),"")</f>
        <v/>
      </c>
      <c r="L92" s="6">
        <f>COUNTA($F92:$J92)</f>
        <v/>
      </c>
      <c r="M92" s="6">
        <f>IF($B92="","",IF(COUNTIF($F92:$J92,"◎")=0,"主たる領域（◎）が未設定",IF(COUNTIF($F92:$J92,"◎")&gt;1,"◎は1つにしてください",IF($L92=0,"領域が未設定",""))))</f>
        <v/>
      </c>
      <c r="N92" s="6" t="n"/>
      <c r="O92" s="6" t="n"/>
      <c r="P92" s="6" t="n"/>
      <c r="Q92" s="40" t="n"/>
    </row>
    <row r="93" ht="22" customHeight="1">
      <c r="A93" s="6" t="n"/>
      <c r="B93" s="6" t="n"/>
      <c r="C93" s="6" t="n"/>
      <c r="D93" s="6" t="n"/>
      <c r="E93" s="6" t="n"/>
      <c r="F93" s="17" t="n"/>
      <c r="G93" s="17" t="n"/>
      <c r="H93" s="17" t="n"/>
      <c r="I93" s="17" t="n"/>
      <c r="J93" s="17" t="n"/>
      <c r="K93" s="6">
        <f>IFERROR(INDEX($F$2:$J$2,MATCH("◎",$F93:$J93,0)),"")</f>
        <v/>
      </c>
      <c r="L93" s="6">
        <f>COUNTA($F93:$J93)</f>
        <v/>
      </c>
      <c r="M93" s="6">
        <f>IF($B93="","",IF(COUNTIF($F93:$J93,"◎")=0,"主たる領域（◎）が未設定",IF(COUNTIF($F93:$J93,"◎")&gt;1,"◎は1つにしてください",IF($L93=0,"領域が未設定",""))))</f>
        <v/>
      </c>
      <c r="N93" s="6" t="n"/>
      <c r="O93" s="6" t="n"/>
      <c r="P93" s="6" t="n"/>
      <c r="Q93" s="40" t="n"/>
    </row>
    <row r="94" ht="22" customHeight="1">
      <c r="A94" s="6" t="n"/>
      <c r="B94" s="6" t="n"/>
      <c r="C94" s="6" t="n"/>
      <c r="D94" s="6" t="n"/>
      <c r="E94" s="6" t="n"/>
      <c r="F94" s="17" t="n"/>
      <c r="G94" s="17" t="n"/>
      <c r="H94" s="17" t="n"/>
      <c r="I94" s="17" t="n"/>
      <c r="J94" s="17" t="n"/>
      <c r="K94" s="6">
        <f>IFERROR(INDEX($F$2:$J$2,MATCH("◎",$F94:$J94,0)),"")</f>
        <v/>
      </c>
      <c r="L94" s="6">
        <f>COUNTA($F94:$J94)</f>
        <v/>
      </c>
      <c r="M94" s="6">
        <f>IF($B94="","",IF(COUNTIF($F94:$J94,"◎")=0,"主たる領域（◎）が未設定",IF(COUNTIF($F94:$J94,"◎")&gt;1,"◎は1つにしてください",IF($L94=0,"領域が未設定",""))))</f>
        <v/>
      </c>
      <c r="N94" s="6" t="n"/>
      <c r="O94" s="6" t="n"/>
      <c r="P94" s="6" t="n"/>
      <c r="Q94" s="40" t="n"/>
    </row>
    <row r="95" ht="22" customHeight="1">
      <c r="A95" s="6" t="n"/>
      <c r="B95" s="6" t="n"/>
      <c r="C95" s="6" t="n"/>
      <c r="D95" s="6" t="n"/>
      <c r="E95" s="6" t="n"/>
      <c r="F95" s="17" t="n"/>
      <c r="G95" s="17" t="n"/>
      <c r="H95" s="17" t="n"/>
      <c r="I95" s="17" t="n"/>
      <c r="J95" s="17" t="n"/>
      <c r="K95" s="6">
        <f>IFERROR(INDEX($F$2:$J$2,MATCH("◎",$F95:$J95,0)),"")</f>
        <v/>
      </c>
      <c r="L95" s="6">
        <f>COUNTA($F95:$J95)</f>
        <v/>
      </c>
      <c r="M95" s="6">
        <f>IF($B95="","",IF(COUNTIF($F95:$J95,"◎")=0,"主たる領域（◎）が未設定",IF(COUNTIF($F95:$J95,"◎")&gt;1,"◎は1つにしてください",IF($L95=0,"領域が未設定",""))))</f>
        <v/>
      </c>
      <c r="N95" s="6" t="n"/>
      <c r="O95" s="6" t="n"/>
      <c r="P95" s="6" t="n"/>
      <c r="Q95" s="40" t="n"/>
    </row>
    <row r="96" ht="22" customHeight="1">
      <c r="A96" s="6" t="n"/>
      <c r="B96" s="6" t="n"/>
      <c r="C96" s="6" t="n"/>
      <c r="D96" s="6" t="n"/>
      <c r="E96" s="6" t="n"/>
      <c r="F96" s="17" t="n"/>
      <c r="G96" s="17" t="n"/>
      <c r="H96" s="17" t="n"/>
      <c r="I96" s="17" t="n"/>
      <c r="J96" s="17" t="n"/>
      <c r="K96" s="6">
        <f>IFERROR(INDEX($F$2:$J$2,MATCH("◎",$F96:$J96,0)),"")</f>
        <v/>
      </c>
      <c r="L96" s="6">
        <f>COUNTA($F96:$J96)</f>
        <v/>
      </c>
      <c r="M96" s="6">
        <f>IF($B96="","",IF(COUNTIF($F96:$J96,"◎")=0,"主たる領域（◎）が未設定",IF(COUNTIF($F96:$J96,"◎")&gt;1,"◎は1つにしてください",IF($L96=0,"領域が未設定",""))))</f>
        <v/>
      </c>
      <c r="N96" s="6" t="n"/>
      <c r="O96" s="6" t="n"/>
      <c r="P96" s="6" t="n"/>
      <c r="Q96" s="40" t="n"/>
    </row>
    <row r="97" ht="22" customHeight="1">
      <c r="A97" s="6" t="n"/>
      <c r="B97" s="6" t="n"/>
      <c r="C97" s="6" t="n"/>
      <c r="D97" s="6" t="n"/>
      <c r="E97" s="6" t="n"/>
      <c r="F97" s="17" t="n"/>
      <c r="G97" s="17" t="n"/>
      <c r="H97" s="17" t="n"/>
      <c r="I97" s="17" t="n"/>
      <c r="J97" s="17" t="n"/>
      <c r="K97" s="6">
        <f>IFERROR(INDEX($F$2:$J$2,MATCH("◎",$F97:$J97,0)),"")</f>
        <v/>
      </c>
      <c r="L97" s="6">
        <f>COUNTA($F97:$J97)</f>
        <v/>
      </c>
      <c r="M97" s="6">
        <f>IF($B97="","",IF(COUNTIF($F97:$J97,"◎")=0,"主たる領域（◎）が未設定",IF(COUNTIF($F97:$J97,"◎")&gt;1,"◎は1つにしてください",IF($L97=0,"領域が未設定",""))))</f>
        <v/>
      </c>
      <c r="N97" s="6" t="n"/>
      <c r="O97" s="6" t="n"/>
      <c r="P97" s="6" t="n"/>
      <c r="Q97" s="40" t="n"/>
    </row>
    <row r="98" ht="22" customHeight="1">
      <c r="A98" s="6" t="n"/>
      <c r="B98" s="6" t="n"/>
      <c r="C98" s="6" t="n"/>
      <c r="D98" s="6" t="n"/>
      <c r="E98" s="6" t="n"/>
      <c r="F98" s="17" t="n"/>
      <c r="G98" s="17" t="n"/>
      <c r="H98" s="17" t="n"/>
      <c r="I98" s="17" t="n"/>
      <c r="J98" s="17" t="n"/>
      <c r="K98" s="6">
        <f>IFERROR(INDEX($F$2:$J$2,MATCH("◎",$F98:$J98,0)),"")</f>
        <v/>
      </c>
      <c r="L98" s="6">
        <f>COUNTA($F98:$J98)</f>
        <v/>
      </c>
      <c r="M98" s="6">
        <f>IF($B98="","",IF(COUNTIF($F98:$J98,"◎")=0,"主たる領域（◎）が未設定",IF(COUNTIF($F98:$J98,"◎")&gt;1,"◎は1つにしてください",IF($L98=0,"領域が未設定",""))))</f>
        <v/>
      </c>
      <c r="N98" s="6" t="n"/>
      <c r="O98" s="6" t="n"/>
      <c r="P98" s="6" t="n"/>
      <c r="Q98" s="40" t="n"/>
    </row>
    <row r="99" ht="22" customHeight="1">
      <c r="A99" s="6" t="n"/>
      <c r="B99" s="6" t="n"/>
      <c r="C99" s="6" t="n"/>
      <c r="D99" s="6" t="n"/>
      <c r="E99" s="6" t="n"/>
      <c r="F99" s="17" t="n"/>
      <c r="G99" s="17" t="n"/>
      <c r="H99" s="17" t="n"/>
      <c r="I99" s="17" t="n"/>
      <c r="J99" s="17" t="n"/>
      <c r="K99" s="6">
        <f>IFERROR(INDEX($F$2:$J$2,MATCH("◎",$F99:$J99,0)),"")</f>
        <v/>
      </c>
      <c r="L99" s="6">
        <f>COUNTA($F99:$J99)</f>
        <v/>
      </c>
      <c r="M99" s="6">
        <f>IF($B99="","",IF(COUNTIF($F99:$J99,"◎")=0,"主たる領域（◎）が未設定",IF(COUNTIF($F99:$J99,"◎")&gt;1,"◎は1つにしてください",IF($L99=0,"領域が未設定",""))))</f>
        <v/>
      </c>
      <c r="N99" s="6" t="n"/>
      <c r="O99" s="6" t="n"/>
      <c r="P99" s="6" t="n"/>
      <c r="Q99" s="40" t="n"/>
    </row>
    <row r="100" ht="22" customHeight="1">
      <c r="A100" s="6" t="n"/>
      <c r="B100" s="6" t="n"/>
      <c r="C100" s="6" t="n"/>
      <c r="D100" s="6" t="n"/>
      <c r="E100" s="6" t="n"/>
      <c r="F100" s="17" t="n"/>
      <c r="G100" s="17" t="n"/>
      <c r="H100" s="17" t="n"/>
      <c r="I100" s="17" t="n"/>
      <c r="J100" s="17" t="n"/>
      <c r="K100" s="6">
        <f>IFERROR(INDEX($F$2:$J$2,MATCH("◎",$F100:$J100,0)),"")</f>
        <v/>
      </c>
      <c r="L100" s="6">
        <f>COUNTA($F100:$J100)</f>
        <v/>
      </c>
      <c r="M100" s="6">
        <f>IF($B100="","",IF(COUNTIF($F100:$J100,"◎")=0,"主たる領域（◎）が未設定",IF(COUNTIF($F100:$J100,"◎")&gt;1,"◎は1つにしてください",IF($L100=0,"領域が未設定",""))))</f>
        <v/>
      </c>
      <c r="N100" s="6" t="n"/>
      <c r="O100" s="6" t="n"/>
      <c r="P100" s="6" t="n"/>
      <c r="Q100" s="40" t="n"/>
    </row>
    <row r="101" ht="22" customHeight="1">
      <c r="A101" s="6" t="n"/>
      <c r="B101" s="6" t="n"/>
      <c r="C101" s="6" t="n"/>
      <c r="D101" s="6" t="n"/>
      <c r="E101" s="6" t="n"/>
      <c r="F101" s="17" t="n"/>
      <c r="G101" s="17" t="n"/>
      <c r="H101" s="17" t="n"/>
      <c r="I101" s="17" t="n"/>
      <c r="J101" s="17" t="n"/>
      <c r="K101" s="6">
        <f>IFERROR(INDEX($F$2:$J$2,MATCH("◎",$F101:$J101,0)),"")</f>
        <v/>
      </c>
      <c r="L101" s="6">
        <f>COUNTA($F101:$J101)</f>
        <v/>
      </c>
      <c r="M101" s="6">
        <f>IF($B101="","",IF(COUNTIF($F101:$J101,"◎")=0,"主たる領域（◎）が未設定",IF(COUNTIF($F101:$J101,"◎")&gt;1,"◎は1つにしてください",IF($L101=0,"領域が未設定",""))))</f>
        <v/>
      </c>
      <c r="N101" s="6" t="n"/>
      <c r="O101" s="6" t="n"/>
      <c r="P101" s="6" t="n"/>
      <c r="Q101" s="40" t="n"/>
    </row>
    <row r="102" ht="22" customHeight="1">
      <c r="A102" s="6" t="n"/>
      <c r="B102" s="6" t="n"/>
      <c r="C102" s="6" t="n"/>
      <c r="D102" s="6" t="n"/>
      <c r="E102" s="6" t="n"/>
      <c r="F102" s="17" t="n"/>
      <c r="G102" s="17" t="n"/>
      <c r="H102" s="17" t="n"/>
      <c r="I102" s="17" t="n"/>
      <c r="J102" s="17" t="n"/>
      <c r="K102" s="6">
        <f>IFERROR(INDEX($F$2:$J$2,MATCH("◎",$F102:$J102,0)),"")</f>
        <v/>
      </c>
      <c r="L102" s="6">
        <f>COUNTA($F102:$J102)</f>
        <v/>
      </c>
      <c r="M102" s="6">
        <f>IF($B102="","",IF(COUNTIF($F102:$J102,"◎")=0,"主たる領域（◎）が未設定",IF(COUNTIF($F102:$J102,"◎")&gt;1,"◎は1つにしてください",IF($L102=0,"領域が未設定",""))))</f>
        <v/>
      </c>
      <c r="N102" s="6" t="n"/>
      <c r="O102" s="6" t="n"/>
      <c r="P102" s="6" t="n"/>
      <c r="Q102" s="40" t="n"/>
    </row>
  </sheetData>
  <mergeCells count="1">
    <mergeCell ref="A1:Q1"/>
  </mergeCells>
  <conditionalFormatting sqref="A3:P102">
    <cfRule type="expression" priority="1" dxfId="0">
      <formula>$M3&lt;&gt;""</formula>
    </cfRule>
  </conditionalFormatting>
  <dataValidations count="3">
    <dataValidation sqref="F3:J102" showDropDown="0" showInputMessage="0" showErrorMessage="0" allowBlank="1" promptTitle="5領域の関連づけ" prompt="◎＝主たる領域（1活動に1つだけ）／○＝関連する領域／空欄＝関連なし" type="list">
      <formula1>"◎,○"</formula1>
    </dataValidation>
    <dataValidation sqref="E3:E102" showDropDown="0" showInputMessage="0" showErrorMessage="0" allowBlank="1" type="list">
      <formula1>"児発,放デイ,共通"</formula1>
    </dataValidation>
    <dataValidation sqref="Q3:Q102" showDropDown="0" showInputMessage="0" showErrorMessage="0" allowBlank="1" type="list">
      <formula1>"日課,主活動"</formula1>
    </dataValidation>
  </dataValidations>
  <pageMargins left="0.4" right="0.4" top="0.5" bottom="0.5" header="0.5" footer="0.5"/>
  <pageSetup orientation="landscape" paperSize="9" fitToHeight="0" fitToWidth="1"/>
  <legacyDrawing xmlns:r="http://schemas.openxmlformats.org/officeDocument/2006/relationships" r:id="anysvml"/>
</worksheet>
</file>

<file path=xl/worksheets/sheet4.xml><?xml version="1.0" encoding="utf-8"?>
<worksheet xmlns="http://schemas.openxmlformats.org/spreadsheetml/2006/main">
  <sheetPr>
    <outlinePr summaryBelow="1" summaryRight="1"/>
    <pageSetUpPr fitToPage="1"/>
  </sheetPr>
  <dimension ref="A1:R36"/>
  <sheetViews>
    <sheetView workbookViewId="0">
      <pane xSplit="3" ySplit="5" topLeftCell="D6" activePane="bottomRight" state="frozen"/>
      <selection pane="topRight" activeCell="A1" sqref="A1"/>
      <selection pane="bottomLeft" activeCell="A1" sqref="A1"/>
      <selection pane="bottomRight" activeCell="A1" sqref="A1"/>
    </sheetView>
  </sheetViews>
  <sheetFormatPr baseColWidth="8" defaultRowHeight="15"/>
  <cols>
    <col width="11" customWidth="1" min="1" max="1"/>
    <col width="6" customWidth="1" min="2" max="2"/>
    <col width="9" customWidth="1" min="3" max="3"/>
    <col width="18" customWidth="1" min="4" max="4"/>
    <col width="18" customWidth="1" min="5" max="5"/>
    <col width="18" customWidth="1" min="6" max="6"/>
    <col width="18" customWidth="1" min="7" max="7"/>
    <col width="15" customWidth="1" min="8" max="8"/>
    <col width="6" customWidth="1" min="9" max="9"/>
    <col width="6" customWidth="1" min="10" max="10"/>
    <col width="6" customWidth="1" min="11" max="11"/>
    <col width="6" customWidth="1" min="12" max="12"/>
    <col width="6" customWidth="1" min="13" max="13"/>
    <col width="8" customWidth="1" min="14" max="14"/>
    <col width="13" customWidth="1" min="15" max="15"/>
    <col width="30" customWidth="1" min="16" max="16"/>
    <col width="28" customWidth="1" min="18" max="18"/>
  </cols>
  <sheetData>
    <row r="1" ht="26" customHeight="1">
      <c r="A1" s="15" t="inlineStr">
        <is>
          <t>03_月間計画表｜根拠：指定通所基準第26条の2／児童発達支援ガイドライン・放課後等デイサービスガイドライン（令和6年7月）「一日の時間と活動プログラムを組み合わせたタイムテーブルを作成する」「活動プログラムを固定化しない」</t>
        </is>
      </c>
    </row>
    <row r="2">
      <c r="A2" s="18" t="inlineStr">
        <is>
          <t>対象年月</t>
        </is>
      </c>
      <c r="B2" s="38" t="n"/>
      <c r="C2" s="16" t="inlineStr">
        <is>
          <t>←その月の1日を日付で入力（例：2026/9/1）。日付と曜日が自動で入ります。</t>
        </is>
      </c>
    </row>
    <row r="3">
      <c r="A3" s="18" t="inlineStr">
        <is>
          <t>開所日数</t>
        </is>
      </c>
      <c r="B3" s="11" t="n"/>
      <c r="C3" s="20">
        <f>COUNTIF($C$6:$C$36,"開所")</f>
        <v/>
      </c>
      <c r="D3" s="16" t="inlineStr">
        <is>
          <t>領域別の実施日数（自動）→</t>
        </is>
      </c>
      <c r="I3" s="21">
        <f>COUNTIF(I$6:I$36,"●")</f>
        <v/>
      </c>
      <c r="J3" s="21">
        <f>COUNTIF(J$6:J$36,"●")</f>
        <v/>
      </c>
      <c r="K3" s="21">
        <f>COUNTIF(K$6:K$36,"●")</f>
        <v/>
      </c>
      <c r="L3" s="21">
        <f>COUNTIF(L$6:L$36,"●")</f>
        <v/>
      </c>
      <c r="M3" s="21">
        <f>COUNTIF(M$6:M$36,"●")</f>
        <v/>
      </c>
    </row>
    <row r="4" ht="30" customHeight="1">
      <c r="A4" s="45" t="inlineStr">
        <is>
          <t>※ 日曜は自動で休業になります。祝日は自動判定しません。R列の「休業日リスト」に日付を入れるか、C列を直接「休業」に書き換えてください。運営規程に定める営業日と一致させます（運営指導で突合されます）。</t>
        </is>
      </c>
      <c r="R4" s="46" t="inlineStr">
        <is>
          <t>↓ここに入れた日付は自動で「休業」になります</t>
        </is>
      </c>
    </row>
    <row r="5" ht="34" customHeight="1">
      <c r="A5" s="8" t="inlineStr">
        <is>
          <t>日付</t>
        </is>
      </c>
      <c r="B5" s="8" t="inlineStr">
        <is>
          <t>曜日</t>
        </is>
      </c>
      <c r="C5" s="8" t="inlineStr">
        <is>
          <t>開所/休業</t>
        </is>
      </c>
      <c r="D5" s="8" t="inlineStr">
        <is>
          <t>活動1</t>
        </is>
      </c>
      <c r="E5" s="8" t="inlineStr">
        <is>
          <t>活動2</t>
        </is>
      </c>
      <c r="F5" s="8" t="inlineStr">
        <is>
          <t>活動3</t>
        </is>
      </c>
      <c r="G5" s="8" t="inlineStr">
        <is>
          <t>活動4</t>
        </is>
      </c>
      <c r="H5" s="8" t="inlineStr">
        <is>
          <t>主たる領域（自動）</t>
        </is>
      </c>
      <c r="I5" s="8" t="inlineStr">
        <is>
          <t>健・生</t>
        </is>
      </c>
      <c r="J5" s="8" t="inlineStr">
        <is>
          <t>運・感</t>
        </is>
      </c>
      <c r="K5" s="8" t="inlineStr">
        <is>
          <t>認・行</t>
        </is>
      </c>
      <c r="L5" s="8" t="inlineStr">
        <is>
          <t>言・コ</t>
        </is>
      </c>
      <c r="M5" s="8" t="inlineStr">
        <is>
          <t>人・社</t>
        </is>
      </c>
      <c r="N5" s="8" t="inlineStr">
        <is>
          <t>活動数（自動）</t>
        </is>
      </c>
      <c r="O5" s="8" t="inlineStr">
        <is>
          <t>行チェック（自動）</t>
        </is>
      </c>
      <c r="P5" s="8" t="inlineStr">
        <is>
          <t>備考（行事・個別配慮）</t>
        </is>
      </c>
      <c r="R5" s="8" t="inlineStr">
        <is>
          <t>休業日リスト（祝日・年末年始等）</t>
        </is>
      </c>
    </row>
    <row r="6" ht="20" customHeight="1">
      <c r="A6" s="39">
        <f>IF($B$2="","",DATE(YEAR($B$2),MONTH($B$2),1))</f>
        <v/>
      </c>
      <c r="B6" s="17">
        <f>IF($A6="","",TEXT($A6,"aaa"))</f>
        <v/>
      </c>
      <c r="C6" s="17">
        <f>IF($A6="","",IF(OR(TEXT($A6,"aaa")="日",COUNTIF($R$6:$R$20,$A6)&gt;0),"休業","開所"))</f>
        <v/>
      </c>
      <c r="D6" s="6" t="n"/>
      <c r="E6" s="6" t="n"/>
      <c r="F6" s="6" t="n"/>
      <c r="G6" s="6" t="n"/>
      <c r="H6" s="6">
        <f>IFERROR(INDEX('02_活動マスタ_5領域対応表'!$K:$K,MATCH($D6,'02_活動マスタ_5領域対応表'!$B:$B,0)),"")</f>
        <v/>
      </c>
      <c r="I6" s="17">
        <f>IF($C6&lt;&gt;"開所","",IF(SUMPRODUCT(COUNTIFS('02_活動マスタ_5領域対応表'!$B$3:$B$102,$D6:$G6,'02_活動マスタ_5領域対応表'!$F$3:$F$102,"&lt;&gt;"))&gt;0,"●",""))</f>
        <v/>
      </c>
      <c r="J6" s="17">
        <f>IF($C6&lt;&gt;"開所","",IF(SUMPRODUCT(COUNTIFS('02_活動マスタ_5領域対応表'!$B$3:$B$102,$D6:$G6,'02_活動マスタ_5領域対応表'!$G$3:$G$102,"&lt;&gt;"))&gt;0,"●",""))</f>
        <v/>
      </c>
      <c r="K6" s="17">
        <f>IF($C6&lt;&gt;"開所","",IF(SUMPRODUCT(COUNTIFS('02_活動マスタ_5領域対応表'!$B$3:$B$102,$D6:$G6,'02_活動マスタ_5領域対応表'!$H$3:$H$102,"&lt;&gt;"))&gt;0,"●",""))</f>
        <v/>
      </c>
      <c r="L6" s="17">
        <f>IF($C6&lt;&gt;"開所","",IF(SUMPRODUCT(COUNTIFS('02_活動マスタ_5領域対応表'!$B$3:$B$102,$D6:$G6,'02_活動マスタ_5領域対応表'!$I$3:$I$102,"&lt;&gt;"))&gt;0,"●",""))</f>
        <v/>
      </c>
      <c r="M6" s="17">
        <f>IF($C6&lt;&gt;"開所","",IF(SUMPRODUCT(COUNTIFS('02_活動マスタ_5領域対応表'!$B$3:$B$102,$D6:$G6,'02_活動マスタ_5領域対応表'!$J$3:$J$102,"&lt;&gt;"))&gt;0,"●",""))</f>
        <v/>
      </c>
      <c r="N6" s="17">
        <f>IF($C6&lt;&gt;"開所","",COUNTA($D6:$G6))</f>
        <v/>
      </c>
      <c r="O6" s="6">
        <f>IF($C6&lt;&gt;"開所","",IF($N6=0,"活動未入力",IF(COUNTIF($I6:$M6,"●")=0,"領域の紐づけなし","")))</f>
        <v/>
      </c>
      <c r="P6" s="6" t="n"/>
    </row>
    <row r="7" ht="20" customHeight="1">
      <c r="A7" s="39">
        <f>IF(A6="","",IF(MONTH(A6+1)&lt;&gt;MONTH($B$2),"",A6+1))</f>
        <v/>
      </c>
      <c r="B7" s="17">
        <f>IF($A7="","",TEXT($A7,"aaa"))</f>
        <v/>
      </c>
      <c r="C7" s="17">
        <f>IF($A7="","",IF(OR(TEXT($A7,"aaa")="日",COUNTIF($R$6:$R$20,$A7)&gt;0),"休業","開所"))</f>
        <v/>
      </c>
      <c r="D7" s="6" t="n"/>
      <c r="E7" s="6" t="n"/>
      <c r="F7" s="6" t="n"/>
      <c r="G7" s="6" t="n"/>
      <c r="H7" s="6">
        <f>IFERROR(INDEX('02_活動マスタ_5領域対応表'!$K:$K,MATCH($D7,'02_活動マスタ_5領域対応表'!$B:$B,0)),"")</f>
        <v/>
      </c>
      <c r="I7" s="17">
        <f>IF($C7&lt;&gt;"開所","",IF(SUMPRODUCT(COUNTIFS('02_活動マスタ_5領域対応表'!$B$3:$B$102,$D7:$G7,'02_活動マスタ_5領域対応表'!$F$3:$F$102,"&lt;&gt;"))&gt;0,"●",""))</f>
        <v/>
      </c>
      <c r="J7" s="17">
        <f>IF($C7&lt;&gt;"開所","",IF(SUMPRODUCT(COUNTIFS('02_活動マスタ_5領域対応表'!$B$3:$B$102,$D7:$G7,'02_活動マスタ_5領域対応表'!$G$3:$G$102,"&lt;&gt;"))&gt;0,"●",""))</f>
        <v/>
      </c>
      <c r="K7" s="17">
        <f>IF($C7&lt;&gt;"開所","",IF(SUMPRODUCT(COUNTIFS('02_活動マスタ_5領域対応表'!$B$3:$B$102,$D7:$G7,'02_活動マスタ_5領域対応表'!$H$3:$H$102,"&lt;&gt;"))&gt;0,"●",""))</f>
        <v/>
      </c>
      <c r="L7" s="17">
        <f>IF($C7&lt;&gt;"開所","",IF(SUMPRODUCT(COUNTIFS('02_活動マスタ_5領域対応表'!$B$3:$B$102,$D7:$G7,'02_活動マスタ_5領域対応表'!$I$3:$I$102,"&lt;&gt;"))&gt;0,"●",""))</f>
        <v/>
      </c>
      <c r="M7" s="17">
        <f>IF($C7&lt;&gt;"開所","",IF(SUMPRODUCT(COUNTIFS('02_活動マスタ_5領域対応表'!$B$3:$B$102,$D7:$G7,'02_活動マスタ_5領域対応表'!$J$3:$J$102,"&lt;&gt;"))&gt;0,"●",""))</f>
        <v/>
      </c>
      <c r="N7" s="17">
        <f>IF($C7&lt;&gt;"開所","",COUNTA($D7:$G7))</f>
        <v/>
      </c>
      <c r="O7" s="6">
        <f>IF($C7&lt;&gt;"開所","",IF($N7=0,"活動未入力",IF(COUNTIF($I7:$M7,"●")=0,"領域の紐づけなし","")))</f>
        <v/>
      </c>
      <c r="P7" s="6" t="n"/>
    </row>
    <row r="8" ht="20" customHeight="1">
      <c r="A8" s="39">
        <f>IF(A7="","",IF(MONTH(A7+1)&lt;&gt;MONTH($B$2),"",A7+1))</f>
        <v/>
      </c>
      <c r="B8" s="17">
        <f>IF($A8="","",TEXT($A8,"aaa"))</f>
        <v/>
      </c>
      <c r="C8" s="17">
        <f>IF($A8="","",IF(OR(TEXT($A8,"aaa")="日",COUNTIF($R$6:$R$20,$A8)&gt;0),"休業","開所"))</f>
        <v/>
      </c>
      <c r="D8" s="6" t="n"/>
      <c r="E8" s="6" t="n"/>
      <c r="F8" s="6" t="n"/>
      <c r="G8" s="6" t="n"/>
      <c r="H8" s="6">
        <f>IFERROR(INDEX('02_活動マスタ_5領域対応表'!$K:$K,MATCH($D8,'02_活動マスタ_5領域対応表'!$B:$B,0)),"")</f>
        <v/>
      </c>
      <c r="I8" s="17">
        <f>IF($C8&lt;&gt;"開所","",IF(SUMPRODUCT(COUNTIFS('02_活動マスタ_5領域対応表'!$B$3:$B$102,$D8:$G8,'02_活動マスタ_5領域対応表'!$F$3:$F$102,"&lt;&gt;"))&gt;0,"●",""))</f>
        <v/>
      </c>
      <c r="J8" s="17">
        <f>IF($C8&lt;&gt;"開所","",IF(SUMPRODUCT(COUNTIFS('02_活動マスタ_5領域対応表'!$B$3:$B$102,$D8:$G8,'02_活動マスタ_5領域対応表'!$G$3:$G$102,"&lt;&gt;"))&gt;0,"●",""))</f>
        <v/>
      </c>
      <c r="K8" s="17">
        <f>IF($C8&lt;&gt;"開所","",IF(SUMPRODUCT(COUNTIFS('02_活動マスタ_5領域対応表'!$B$3:$B$102,$D8:$G8,'02_活動マスタ_5領域対応表'!$H$3:$H$102,"&lt;&gt;"))&gt;0,"●",""))</f>
        <v/>
      </c>
      <c r="L8" s="17">
        <f>IF($C8&lt;&gt;"開所","",IF(SUMPRODUCT(COUNTIFS('02_活動マスタ_5領域対応表'!$B$3:$B$102,$D8:$G8,'02_活動マスタ_5領域対応表'!$I$3:$I$102,"&lt;&gt;"))&gt;0,"●",""))</f>
        <v/>
      </c>
      <c r="M8" s="17">
        <f>IF($C8&lt;&gt;"開所","",IF(SUMPRODUCT(COUNTIFS('02_活動マスタ_5領域対応表'!$B$3:$B$102,$D8:$G8,'02_活動マスタ_5領域対応表'!$J$3:$J$102,"&lt;&gt;"))&gt;0,"●",""))</f>
        <v/>
      </c>
      <c r="N8" s="17">
        <f>IF($C8&lt;&gt;"開所","",COUNTA($D8:$G8))</f>
        <v/>
      </c>
      <c r="O8" s="6">
        <f>IF($C8&lt;&gt;"開所","",IF($N8=0,"活動未入力",IF(COUNTIF($I8:$M8,"●")=0,"領域の紐づけなし","")))</f>
        <v/>
      </c>
      <c r="P8" s="6" t="n"/>
    </row>
    <row r="9" ht="20" customHeight="1">
      <c r="A9" s="39">
        <f>IF(A8="","",IF(MONTH(A8+1)&lt;&gt;MONTH($B$2),"",A8+1))</f>
        <v/>
      </c>
      <c r="B9" s="17">
        <f>IF($A9="","",TEXT($A9,"aaa"))</f>
        <v/>
      </c>
      <c r="C9" s="17">
        <f>IF($A9="","",IF(OR(TEXT($A9,"aaa")="日",COUNTIF($R$6:$R$20,$A9)&gt;0),"休業","開所"))</f>
        <v/>
      </c>
      <c r="D9" s="6" t="n"/>
      <c r="E9" s="6" t="n"/>
      <c r="F9" s="6" t="n"/>
      <c r="G9" s="6" t="n"/>
      <c r="H9" s="6">
        <f>IFERROR(INDEX('02_活動マスタ_5領域対応表'!$K:$K,MATCH($D9,'02_活動マスタ_5領域対応表'!$B:$B,0)),"")</f>
        <v/>
      </c>
      <c r="I9" s="17">
        <f>IF($C9&lt;&gt;"開所","",IF(SUMPRODUCT(COUNTIFS('02_活動マスタ_5領域対応表'!$B$3:$B$102,$D9:$G9,'02_活動マスタ_5領域対応表'!$F$3:$F$102,"&lt;&gt;"))&gt;0,"●",""))</f>
        <v/>
      </c>
      <c r="J9" s="17">
        <f>IF($C9&lt;&gt;"開所","",IF(SUMPRODUCT(COUNTIFS('02_活動マスタ_5領域対応表'!$B$3:$B$102,$D9:$G9,'02_活動マスタ_5領域対応表'!$G$3:$G$102,"&lt;&gt;"))&gt;0,"●",""))</f>
        <v/>
      </c>
      <c r="K9" s="17">
        <f>IF($C9&lt;&gt;"開所","",IF(SUMPRODUCT(COUNTIFS('02_活動マスタ_5領域対応表'!$B$3:$B$102,$D9:$G9,'02_活動マスタ_5領域対応表'!$H$3:$H$102,"&lt;&gt;"))&gt;0,"●",""))</f>
        <v/>
      </c>
      <c r="L9" s="17">
        <f>IF($C9&lt;&gt;"開所","",IF(SUMPRODUCT(COUNTIFS('02_活動マスタ_5領域対応表'!$B$3:$B$102,$D9:$G9,'02_活動マスタ_5領域対応表'!$I$3:$I$102,"&lt;&gt;"))&gt;0,"●",""))</f>
        <v/>
      </c>
      <c r="M9" s="17">
        <f>IF($C9&lt;&gt;"開所","",IF(SUMPRODUCT(COUNTIFS('02_活動マスタ_5領域対応表'!$B$3:$B$102,$D9:$G9,'02_活動マスタ_5領域対応表'!$J$3:$J$102,"&lt;&gt;"))&gt;0,"●",""))</f>
        <v/>
      </c>
      <c r="N9" s="17">
        <f>IF($C9&lt;&gt;"開所","",COUNTA($D9:$G9))</f>
        <v/>
      </c>
      <c r="O9" s="6">
        <f>IF($C9&lt;&gt;"開所","",IF($N9=0,"活動未入力",IF(COUNTIF($I9:$M9,"●")=0,"領域の紐づけなし","")))</f>
        <v/>
      </c>
      <c r="P9" s="6" t="n"/>
    </row>
    <row r="10" ht="20" customHeight="1">
      <c r="A10" s="39">
        <f>IF(A9="","",IF(MONTH(A9+1)&lt;&gt;MONTH($B$2),"",A9+1))</f>
        <v/>
      </c>
      <c r="B10" s="17">
        <f>IF($A10="","",TEXT($A10,"aaa"))</f>
        <v/>
      </c>
      <c r="C10" s="17">
        <f>IF($A10="","",IF(OR(TEXT($A10,"aaa")="日",COUNTIF($R$6:$R$20,$A10)&gt;0),"休業","開所"))</f>
        <v/>
      </c>
      <c r="D10" s="6" t="n"/>
      <c r="E10" s="6" t="n"/>
      <c r="F10" s="6" t="n"/>
      <c r="G10" s="6" t="n"/>
      <c r="H10" s="6">
        <f>IFERROR(INDEX('02_活動マスタ_5領域対応表'!$K:$K,MATCH($D10,'02_活動マスタ_5領域対応表'!$B:$B,0)),"")</f>
        <v/>
      </c>
      <c r="I10" s="17">
        <f>IF($C10&lt;&gt;"開所","",IF(SUMPRODUCT(COUNTIFS('02_活動マスタ_5領域対応表'!$B$3:$B$102,$D10:$G10,'02_活動マスタ_5領域対応表'!$F$3:$F$102,"&lt;&gt;"))&gt;0,"●",""))</f>
        <v/>
      </c>
      <c r="J10" s="17">
        <f>IF($C10&lt;&gt;"開所","",IF(SUMPRODUCT(COUNTIFS('02_活動マスタ_5領域対応表'!$B$3:$B$102,$D10:$G10,'02_活動マスタ_5領域対応表'!$G$3:$G$102,"&lt;&gt;"))&gt;0,"●",""))</f>
        <v/>
      </c>
      <c r="K10" s="17">
        <f>IF($C10&lt;&gt;"開所","",IF(SUMPRODUCT(COUNTIFS('02_活動マスタ_5領域対応表'!$B$3:$B$102,$D10:$G10,'02_活動マスタ_5領域対応表'!$H$3:$H$102,"&lt;&gt;"))&gt;0,"●",""))</f>
        <v/>
      </c>
      <c r="L10" s="17">
        <f>IF($C10&lt;&gt;"開所","",IF(SUMPRODUCT(COUNTIFS('02_活動マスタ_5領域対応表'!$B$3:$B$102,$D10:$G10,'02_活動マスタ_5領域対応表'!$I$3:$I$102,"&lt;&gt;"))&gt;0,"●",""))</f>
        <v/>
      </c>
      <c r="M10" s="17">
        <f>IF($C10&lt;&gt;"開所","",IF(SUMPRODUCT(COUNTIFS('02_活動マスタ_5領域対応表'!$B$3:$B$102,$D10:$G10,'02_活動マスタ_5領域対応表'!$J$3:$J$102,"&lt;&gt;"))&gt;0,"●",""))</f>
        <v/>
      </c>
      <c r="N10" s="17">
        <f>IF($C10&lt;&gt;"開所","",COUNTA($D10:$G10))</f>
        <v/>
      </c>
      <c r="O10" s="6">
        <f>IF($C10&lt;&gt;"開所","",IF($N10=0,"活動未入力",IF(COUNTIF($I10:$M10,"●")=0,"領域の紐づけなし","")))</f>
        <v/>
      </c>
      <c r="P10" s="6" t="n"/>
    </row>
    <row r="11" ht="20" customHeight="1">
      <c r="A11" s="39">
        <f>IF(A10="","",IF(MONTH(A10+1)&lt;&gt;MONTH($B$2),"",A10+1))</f>
        <v/>
      </c>
      <c r="B11" s="17">
        <f>IF($A11="","",TEXT($A11,"aaa"))</f>
        <v/>
      </c>
      <c r="C11" s="17">
        <f>IF($A11="","",IF(OR(TEXT($A11,"aaa")="日",COUNTIF($R$6:$R$20,$A11)&gt;0),"休業","開所"))</f>
        <v/>
      </c>
      <c r="D11" s="6" t="n"/>
      <c r="E11" s="6" t="n"/>
      <c r="F11" s="6" t="n"/>
      <c r="G11" s="6" t="n"/>
      <c r="H11" s="6">
        <f>IFERROR(INDEX('02_活動マスタ_5領域対応表'!$K:$K,MATCH($D11,'02_活動マスタ_5領域対応表'!$B:$B,0)),"")</f>
        <v/>
      </c>
      <c r="I11" s="17">
        <f>IF($C11&lt;&gt;"開所","",IF(SUMPRODUCT(COUNTIFS('02_活動マスタ_5領域対応表'!$B$3:$B$102,$D11:$G11,'02_活動マスタ_5領域対応表'!$F$3:$F$102,"&lt;&gt;"))&gt;0,"●",""))</f>
        <v/>
      </c>
      <c r="J11" s="17">
        <f>IF($C11&lt;&gt;"開所","",IF(SUMPRODUCT(COUNTIFS('02_活動マスタ_5領域対応表'!$B$3:$B$102,$D11:$G11,'02_活動マスタ_5領域対応表'!$G$3:$G$102,"&lt;&gt;"))&gt;0,"●",""))</f>
        <v/>
      </c>
      <c r="K11" s="17">
        <f>IF($C11&lt;&gt;"開所","",IF(SUMPRODUCT(COUNTIFS('02_活動マスタ_5領域対応表'!$B$3:$B$102,$D11:$G11,'02_活動マスタ_5領域対応表'!$H$3:$H$102,"&lt;&gt;"))&gt;0,"●",""))</f>
        <v/>
      </c>
      <c r="L11" s="17">
        <f>IF($C11&lt;&gt;"開所","",IF(SUMPRODUCT(COUNTIFS('02_活動マスタ_5領域対応表'!$B$3:$B$102,$D11:$G11,'02_活動マスタ_5領域対応表'!$I$3:$I$102,"&lt;&gt;"))&gt;0,"●",""))</f>
        <v/>
      </c>
      <c r="M11" s="17">
        <f>IF($C11&lt;&gt;"開所","",IF(SUMPRODUCT(COUNTIFS('02_活動マスタ_5領域対応表'!$B$3:$B$102,$D11:$G11,'02_活動マスタ_5領域対応表'!$J$3:$J$102,"&lt;&gt;"))&gt;0,"●",""))</f>
        <v/>
      </c>
      <c r="N11" s="17">
        <f>IF($C11&lt;&gt;"開所","",COUNTA($D11:$G11))</f>
        <v/>
      </c>
      <c r="O11" s="6">
        <f>IF($C11&lt;&gt;"開所","",IF($N11=0,"活動未入力",IF(COUNTIF($I11:$M11,"●")=0,"領域の紐づけなし","")))</f>
        <v/>
      </c>
      <c r="P11" s="6" t="n"/>
    </row>
    <row r="12" ht="20" customHeight="1">
      <c r="A12" s="39">
        <f>IF(A11="","",IF(MONTH(A11+1)&lt;&gt;MONTH($B$2),"",A11+1))</f>
        <v/>
      </c>
      <c r="B12" s="17">
        <f>IF($A12="","",TEXT($A12,"aaa"))</f>
        <v/>
      </c>
      <c r="C12" s="17">
        <f>IF($A12="","",IF(OR(TEXT($A12,"aaa")="日",COUNTIF($R$6:$R$20,$A12)&gt;0),"休業","開所"))</f>
        <v/>
      </c>
      <c r="D12" s="6" t="n"/>
      <c r="E12" s="6" t="n"/>
      <c r="F12" s="6" t="n"/>
      <c r="G12" s="6" t="n"/>
      <c r="H12" s="6">
        <f>IFERROR(INDEX('02_活動マスタ_5領域対応表'!$K:$K,MATCH($D12,'02_活動マスタ_5領域対応表'!$B:$B,0)),"")</f>
        <v/>
      </c>
      <c r="I12" s="17">
        <f>IF($C12&lt;&gt;"開所","",IF(SUMPRODUCT(COUNTIFS('02_活動マスタ_5領域対応表'!$B$3:$B$102,$D12:$G12,'02_活動マスタ_5領域対応表'!$F$3:$F$102,"&lt;&gt;"))&gt;0,"●",""))</f>
        <v/>
      </c>
      <c r="J12" s="17">
        <f>IF($C12&lt;&gt;"開所","",IF(SUMPRODUCT(COUNTIFS('02_活動マスタ_5領域対応表'!$B$3:$B$102,$D12:$G12,'02_活動マスタ_5領域対応表'!$G$3:$G$102,"&lt;&gt;"))&gt;0,"●",""))</f>
        <v/>
      </c>
      <c r="K12" s="17">
        <f>IF($C12&lt;&gt;"開所","",IF(SUMPRODUCT(COUNTIFS('02_活動マスタ_5領域対応表'!$B$3:$B$102,$D12:$G12,'02_活動マスタ_5領域対応表'!$H$3:$H$102,"&lt;&gt;"))&gt;0,"●",""))</f>
        <v/>
      </c>
      <c r="L12" s="17">
        <f>IF($C12&lt;&gt;"開所","",IF(SUMPRODUCT(COUNTIFS('02_活動マスタ_5領域対応表'!$B$3:$B$102,$D12:$G12,'02_活動マスタ_5領域対応表'!$I$3:$I$102,"&lt;&gt;"))&gt;0,"●",""))</f>
        <v/>
      </c>
      <c r="M12" s="17">
        <f>IF($C12&lt;&gt;"開所","",IF(SUMPRODUCT(COUNTIFS('02_活動マスタ_5領域対応表'!$B$3:$B$102,$D12:$G12,'02_活動マスタ_5領域対応表'!$J$3:$J$102,"&lt;&gt;"))&gt;0,"●",""))</f>
        <v/>
      </c>
      <c r="N12" s="17">
        <f>IF($C12&lt;&gt;"開所","",COUNTA($D12:$G12))</f>
        <v/>
      </c>
      <c r="O12" s="6">
        <f>IF($C12&lt;&gt;"開所","",IF($N12=0,"活動未入力",IF(COUNTIF($I12:$M12,"●")=0,"領域の紐づけなし","")))</f>
        <v/>
      </c>
      <c r="P12" s="6" t="n"/>
    </row>
    <row r="13" ht="20" customHeight="1">
      <c r="A13" s="39">
        <f>IF(A12="","",IF(MONTH(A12+1)&lt;&gt;MONTH($B$2),"",A12+1))</f>
        <v/>
      </c>
      <c r="B13" s="17">
        <f>IF($A13="","",TEXT($A13,"aaa"))</f>
        <v/>
      </c>
      <c r="C13" s="17">
        <f>IF($A13="","",IF(OR(TEXT($A13,"aaa")="日",COUNTIF($R$6:$R$20,$A13)&gt;0),"休業","開所"))</f>
        <v/>
      </c>
      <c r="D13" s="6" t="n"/>
      <c r="E13" s="6" t="n"/>
      <c r="F13" s="6" t="n"/>
      <c r="G13" s="6" t="n"/>
      <c r="H13" s="6">
        <f>IFERROR(INDEX('02_活動マスタ_5領域対応表'!$K:$K,MATCH($D13,'02_活動マスタ_5領域対応表'!$B:$B,0)),"")</f>
        <v/>
      </c>
      <c r="I13" s="17">
        <f>IF($C13&lt;&gt;"開所","",IF(SUMPRODUCT(COUNTIFS('02_活動マスタ_5領域対応表'!$B$3:$B$102,$D13:$G13,'02_活動マスタ_5領域対応表'!$F$3:$F$102,"&lt;&gt;"))&gt;0,"●",""))</f>
        <v/>
      </c>
      <c r="J13" s="17">
        <f>IF($C13&lt;&gt;"開所","",IF(SUMPRODUCT(COUNTIFS('02_活動マスタ_5領域対応表'!$B$3:$B$102,$D13:$G13,'02_活動マスタ_5領域対応表'!$G$3:$G$102,"&lt;&gt;"))&gt;0,"●",""))</f>
        <v/>
      </c>
      <c r="K13" s="17">
        <f>IF($C13&lt;&gt;"開所","",IF(SUMPRODUCT(COUNTIFS('02_活動マスタ_5領域対応表'!$B$3:$B$102,$D13:$G13,'02_活動マスタ_5領域対応表'!$H$3:$H$102,"&lt;&gt;"))&gt;0,"●",""))</f>
        <v/>
      </c>
      <c r="L13" s="17">
        <f>IF($C13&lt;&gt;"開所","",IF(SUMPRODUCT(COUNTIFS('02_活動マスタ_5領域対応表'!$B$3:$B$102,$D13:$G13,'02_活動マスタ_5領域対応表'!$I$3:$I$102,"&lt;&gt;"))&gt;0,"●",""))</f>
        <v/>
      </c>
      <c r="M13" s="17">
        <f>IF($C13&lt;&gt;"開所","",IF(SUMPRODUCT(COUNTIFS('02_活動マスタ_5領域対応表'!$B$3:$B$102,$D13:$G13,'02_活動マスタ_5領域対応表'!$J$3:$J$102,"&lt;&gt;"))&gt;0,"●",""))</f>
        <v/>
      </c>
      <c r="N13" s="17">
        <f>IF($C13&lt;&gt;"開所","",COUNTA($D13:$G13))</f>
        <v/>
      </c>
      <c r="O13" s="6">
        <f>IF($C13&lt;&gt;"開所","",IF($N13=0,"活動未入力",IF(COUNTIF($I13:$M13,"●")=0,"領域の紐づけなし","")))</f>
        <v/>
      </c>
      <c r="P13" s="6" t="n"/>
    </row>
    <row r="14" ht="20" customHeight="1">
      <c r="A14" s="39">
        <f>IF(A13="","",IF(MONTH(A13+1)&lt;&gt;MONTH($B$2),"",A13+1))</f>
        <v/>
      </c>
      <c r="B14" s="17">
        <f>IF($A14="","",TEXT($A14,"aaa"))</f>
        <v/>
      </c>
      <c r="C14" s="17">
        <f>IF($A14="","",IF(OR(TEXT($A14,"aaa")="日",COUNTIF($R$6:$R$20,$A14)&gt;0),"休業","開所"))</f>
        <v/>
      </c>
      <c r="D14" s="6" t="n"/>
      <c r="E14" s="6" t="n"/>
      <c r="F14" s="6" t="n"/>
      <c r="G14" s="6" t="n"/>
      <c r="H14" s="6">
        <f>IFERROR(INDEX('02_活動マスタ_5領域対応表'!$K:$K,MATCH($D14,'02_活動マスタ_5領域対応表'!$B:$B,0)),"")</f>
        <v/>
      </c>
      <c r="I14" s="17">
        <f>IF($C14&lt;&gt;"開所","",IF(SUMPRODUCT(COUNTIFS('02_活動マスタ_5領域対応表'!$B$3:$B$102,$D14:$G14,'02_活動マスタ_5領域対応表'!$F$3:$F$102,"&lt;&gt;"))&gt;0,"●",""))</f>
        <v/>
      </c>
      <c r="J14" s="17">
        <f>IF($C14&lt;&gt;"開所","",IF(SUMPRODUCT(COUNTIFS('02_活動マスタ_5領域対応表'!$B$3:$B$102,$D14:$G14,'02_活動マスタ_5領域対応表'!$G$3:$G$102,"&lt;&gt;"))&gt;0,"●",""))</f>
        <v/>
      </c>
      <c r="K14" s="17">
        <f>IF($C14&lt;&gt;"開所","",IF(SUMPRODUCT(COUNTIFS('02_活動マスタ_5領域対応表'!$B$3:$B$102,$D14:$G14,'02_活動マスタ_5領域対応表'!$H$3:$H$102,"&lt;&gt;"))&gt;0,"●",""))</f>
        <v/>
      </c>
      <c r="L14" s="17">
        <f>IF($C14&lt;&gt;"開所","",IF(SUMPRODUCT(COUNTIFS('02_活動マスタ_5領域対応表'!$B$3:$B$102,$D14:$G14,'02_活動マスタ_5領域対応表'!$I$3:$I$102,"&lt;&gt;"))&gt;0,"●",""))</f>
        <v/>
      </c>
      <c r="M14" s="17">
        <f>IF($C14&lt;&gt;"開所","",IF(SUMPRODUCT(COUNTIFS('02_活動マスタ_5領域対応表'!$B$3:$B$102,$D14:$G14,'02_活動マスタ_5領域対応表'!$J$3:$J$102,"&lt;&gt;"))&gt;0,"●",""))</f>
        <v/>
      </c>
      <c r="N14" s="17">
        <f>IF($C14&lt;&gt;"開所","",COUNTA($D14:$G14))</f>
        <v/>
      </c>
      <c r="O14" s="6">
        <f>IF($C14&lt;&gt;"開所","",IF($N14=0,"活動未入力",IF(COUNTIF($I14:$M14,"●")=0,"領域の紐づけなし","")))</f>
        <v/>
      </c>
      <c r="P14" s="6" t="n"/>
    </row>
    <row r="15" ht="20" customHeight="1">
      <c r="A15" s="39">
        <f>IF(A14="","",IF(MONTH(A14+1)&lt;&gt;MONTH($B$2),"",A14+1))</f>
        <v/>
      </c>
      <c r="B15" s="17">
        <f>IF($A15="","",TEXT($A15,"aaa"))</f>
        <v/>
      </c>
      <c r="C15" s="17">
        <f>IF($A15="","",IF(OR(TEXT($A15,"aaa")="日",COUNTIF($R$6:$R$20,$A15)&gt;0),"休業","開所"))</f>
        <v/>
      </c>
      <c r="D15" s="6" t="n"/>
      <c r="E15" s="6" t="n"/>
      <c r="F15" s="6" t="n"/>
      <c r="G15" s="6" t="n"/>
      <c r="H15" s="6">
        <f>IFERROR(INDEX('02_活動マスタ_5領域対応表'!$K:$K,MATCH($D15,'02_活動マスタ_5領域対応表'!$B:$B,0)),"")</f>
        <v/>
      </c>
      <c r="I15" s="17">
        <f>IF($C15&lt;&gt;"開所","",IF(SUMPRODUCT(COUNTIFS('02_活動マスタ_5領域対応表'!$B$3:$B$102,$D15:$G15,'02_活動マスタ_5領域対応表'!$F$3:$F$102,"&lt;&gt;"))&gt;0,"●",""))</f>
        <v/>
      </c>
      <c r="J15" s="17">
        <f>IF($C15&lt;&gt;"開所","",IF(SUMPRODUCT(COUNTIFS('02_活動マスタ_5領域対応表'!$B$3:$B$102,$D15:$G15,'02_活動マスタ_5領域対応表'!$G$3:$G$102,"&lt;&gt;"))&gt;0,"●",""))</f>
        <v/>
      </c>
      <c r="K15" s="17">
        <f>IF($C15&lt;&gt;"開所","",IF(SUMPRODUCT(COUNTIFS('02_活動マスタ_5領域対応表'!$B$3:$B$102,$D15:$G15,'02_活動マスタ_5領域対応表'!$H$3:$H$102,"&lt;&gt;"))&gt;0,"●",""))</f>
        <v/>
      </c>
      <c r="L15" s="17">
        <f>IF($C15&lt;&gt;"開所","",IF(SUMPRODUCT(COUNTIFS('02_活動マスタ_5領域対応表'!$B$3:$B$102,$D15:$G15,'02_活動マスタ_5領域対応表'!$I$3:$I$102,"&lt;&gt;"))&gt;0,"●",""))</f>
        <v/>
      </c>
      <c r="M15" s="17">
        <f>IF($C15&lt;&gt;"開所","",IF(SUMPRODUCT(COUNTIFS('02_活動マスタ_5領域対応表'!$B$3:$B$102,$D15:$G15,'02_活動マスタ_5領域対応表'!$J$3:$J$102,"&lt;&gt;"))&gt;0,"●",""))</f>
        <v/>
      </c>
      <c r="N15" s="17">
        <f>IF($C15&lt;&gt;"開所","",COUNTA($D15:$G15))</f>
        <v/>
      </c>
      <c r="O15" s="6">
        <f>IF($C15&lt;&gt;"開所","",IF($N15=0,"活動未入力",IF(COUNTIF($I15:$M15,"●")=0,"領域の紐づけなし","")))</f>
        <v/>
      </c>
      <c r="P15" s="6" t="n"/>
    </row>
    <row r="16" ht="20" customHeight="1">
      <c r="A16" s="39">
        <f>IF(A15="","",IF(MONTH(A15+1)&lt;&gt;MONTH($B$2),"",A15+1))</f>
        <v/>
      </c>
      <c r="B16" s="17">
        <f>IF($A16="","",TEXT($A16,"aaa"))</f>
        <v/>
      </c>
      <c r="C16" s="17">
        <f>IF($A16="","",IF(OR(TEXT($A16,"aaa")="日",COUNTIF($R$6:$R$20,$A16)&gt;0),"休業","開所"))</f>
        <v/>
      </c>
      <c r="D16" s="6" t="n"/>
      <c r="E16" s="6" t="n"/>
      <c r="F16" s="6" t="n"/>
      <c r="G16" s="6" t="n"/>
      <c r="H16" s="6">
        <f>IFERROR(INDEX('02_活動マスタ_5領域対応表'!$K:$K,MATCH($D16,'02_活動マスタ_5領域対応表'!$B:$B,0)),"")</f>
        <v/>
      </c>
      <c r="I16" s="17">
        <f>IF($C16&lt;&gt;"開所","",IF(SUMPRODUCT(COUNTIFS('02_活動マスタ_5領域対応表'!$B$3:$B$102,$D16:$G16,'02_活動マスタ_5領域対応表'!$F$3:$F$102,"&lt;&gt;"))&gt;0,"●",""))</f>
        <v/>
      </c>
      <c r="J16" s="17">
        <f>IF($C16&lt;&gt;"開所","",IF(SUMPRODUCT(COUNTIFS('02_活動マスタ_5領域対応表'!$B$3:$B$102,$D16:$G16,'02_活動マスタ_5領域対応表'!$G$3:$G$102,"&lt;&gt;"))&gt;0,"●",""))</f>
        <v/>
      </c>
      <c r="K16" s="17">
        <f>IF($C16&lt;&gt;"開所","",IF(SUMPRODUCT(COUNTIFS('02_活動マスタ_5領域対応表'!$B$3:$B$102,$D16:$G16,'02_活動マスタ_5領域対応表'!$H$3:$H$102,"&lt;&gt;"))&gt;0,"●",""))</f>
        <v/>
      </c>
      <c r="L16" s="17">
        <f>IF($C16&lt;&gt;"開所","",IF(SUMPRODUCT(COUNTIFS('02_活動マスタ_5領域対応表'!$B$3:$B$102,$D16:$G16,'02_活動マスタ_5領域対応表'!$I$3:$I$102,"&lt;&gt;"))&gt;0,"●",""))</f>
        <v/>
      </c>
      <c r="M16" s="17">
        <f>IF($C16&lt;&gt;"開所","",IF(SUMPRODUCT(COUNTIFS('02_活動マスタ_5領域対応表'!$B$3:$B$102,$D16:$G16,'02_活動マスタ_5領域対応表'!$J$3:$J$102,"&lt;&gt;"))&gt;0,"●",""))</f>
        <v/>
      </c>
      <c r="N16" s="17">
        <f>IF($C16&lt;&gt;"開所","",COUNTA($D16:$G16))</f>
        <v/>
      </c>
      <c r="O16" s="6">
        <f>IF($C16&lt;&gt;"開所","",IF($N16=0,"活動未入力",IF(COUNTIF($I16:$M16,"●")=0,"領域の紐づけなし","")))</f>
        <v/>
      </c>
      <c r="P16" s="6" t="n"/>
    </row>
    <row r="17" ht="20" customHeight="1">
      <c r="A17" s="39">
        <f>IF(A16="","",IF(MONTH(A16+1)&lt;&gt;MONTH($B$2),"",A16+1))</f>
        <v/>
      </c>
      <c r="B17" s="17">
        <f>IF($A17="","",TEXT($A17,"aaa"))</f>
        <v/>
      </c>
      <c r="C17" s="17">
        <f>IF($A17="","",IF(OR(TEXT($A17,"aaa")="日",COUNTIF($R$6:$R$20,$A17)&gt;0),"休業","開所"))</f>
        <v/>
      </c>
      <c r="D17" s="6" t="n"/>
      <c r="E17" s="6" t="n"/>
      <c r="F17" s="6" t="n"/>
      <c r="G17" s="6" t="n"/>
      <c r="H17" s="6">
        <f>IFERROR(INDEX('02_活動マスタ_5領域対応表'!$K:$K,MATCH($D17,'02_活動マスタ_5領域対応表'!$B:$B,0)),"")</f>
        <v/>
      </c>
      <c r="I17" s="17">
        <f>IF($C17&lt;&gt;"開所","",IF(SUMPRODUCT(COUNTIFS('02_活動マスタ_5領域対応表'!$B$3:$B$102,$D17:$G17,'02_活動マスタ_5領域対応表'!$F$3:$F$102,"&lt;&gt;"))&gt;0,"●",""))</f>
        <v/>
      </c>
      <c r="J17" s="17">
        <f>IF($C17&lt;&gt;"開所","",IF(SUMPRODUCT(COUNTIFS('02_活動マスタ_5領域対応表'!$B$3:$B$102,$D17:$G17,'02_活動マスタ_5領域対応表'!$G$3:$G$102,"&lt;&gt;"))&gt;0,"●",""))</f>
        <v/>
      </c>
      <c r="K17" s="17">
        <f>IF($C17&lt;&gt;"開所","",IF(SUMPRODUCT(COUNTIFS('02_活動マスタ_5領域対応表'!$B$3:$B$102,$D17:$G17,'02_活動マスタ_5領域対応表'!$H$3:$H$102,"&lt;&gt;"))&gt;0,"●",""))</f>
        <v/>
      </c>
      <c r="L17" s="17">
        <f>IF($C17&lt;&gt;"開所","",IF(SUMPRODUCT(COUNTIFS('02_活動マスタ_5領域対応表'!$B$3:$B$102,$D17:$G17,'02_活動マスタ_5領域対応表'!$I$3:$I$102,"&lt;&gt;"))&gt;0,"●",""))</f>
        <v/>
      </c>
      <c r="M17" s="17">
        <f>IF($C17&lt;&gt;"開所","",IF(SUMPRODUCT(COUNTIFS('02_活動マスタ_5領域対応表'!$B$3:$B$102,$D17:$G17,'02_活動マスタ_5領域対応表'!$J$3:$J$102,"&lt;&gt;"))&gt;0,"●",""))</f>
        <v/>
      </c>
      <c r="N17" s="17">
        <f>IF($C17&lt;&gt;"開所","",COUNTA($D17:$G17))</f>
        <v/>
      </c>
      <c r="O17" s="6">
        <f>IF($C17&lt;&gt;"開所","",IF($N17=0,"活動未入力",IF(COUNTIF($I17:$M17,"●")=0,"領域の紐づけなし","")))</f>
        <v/>
      </c>
      <c r="P17" s="6" t="n"/>
    </row>
    <row r="18" ht="20" customHeight="1">
      <c r="A18" s="39">
        <f>IF(A17="","",IF(MONTH(A17+1)&lt;&gt;MONTH($B$2),"",A17+1))</f>
        <v/>
      </c>
      <c r="B18" s="17">
        <f>IF($A18="","",TEXT($A18,"aaa"))</f>
        <v/>
      </c>
      <c r="C18" s="17">
        <f>IF($A18="","",IF(OR(TEXT($A18,"aaa")="日",COUNTIF($R$6:$R$20,$A18)&gt;0),"休業","開所"))</f>
        <v/>
      </c>
      <c r="D18" s="6" t="n"/>
      <c r="E18" s="6" t="n"/>
      <c r="F18" s="6" t="n"/>
      <c r="G18" s="6" t="n"/>
      <c r="H18" s="6">
        <f>IFERROR(INDEX('02_活動マスタ_5領域対応表'!$K:$K,MATCH($D18,'02_活動マスタ_5領域対応表'!$B:$B,0)),"")</f>
        <v/>
      </c>
      <c r="I18" s="17">
        <f>IF($C18&lt;&gt;"開所","",IF(SUMPRODUCT(COUNTIFS('02_活動マスタ_5領域対応表'!$B$3:$B$102,$D18:$G18,'02_活動マスタ_5領域対応表'!$F$3:$F$102,"&lt;&gt;"))&gt;0,"●",""))</f>
        <v/>
      </c>
      <c r="J18" s="17">
        <f>IF($C18&lt;&gt;"開所","",IF(SUMPRODUCT(COUNTIFS('02_活動マスタ_5領域対応表'!$B$3:$B$102,$D18:$G18,'02_活動マスタ_5領域対応表'!$G$3:$G$102,"&lt;&gt;"))&gt;0,"●",""))</f>
        <v/>
      </c>
      <c r="K18" s="17">
        <f>IF($C18&lt;&gt;"開所","",IF(SUMPRODUCT(COUNTIFS('02_活動マスタ_5領域対応表'!$B$3:$B$102,$D18:$G18,'02_活動マスタ_5領域対応表'!$H$3:$H$102,"&lt;&gt;"))&gt;0,"●",""))</f>
        <v/>
      </c>
      <c r="L18" s="17">
        <f>IF($C18&lt;&gt;"開所","",IF(SUMPRODUCT(COUNTIFS('02_活動マスタ_5領域対応表'!$B$3:$B$102,$D18:$G18,'02_活動マスタ_5領域対応表'!$I$3:$I$102,"&lt;&gt;"))&gt;0,"●",""))</f>
        <v/>
      </c>
      <c r="M18" s="17">
        <f>IF($C18&lt;&gt;"開所","",IF(SUMPRODUCT(COUNTIFS('02_活動マスタ_5領域対応表'!$B$3:$B$102,$D18:$G18,'02_活動マスタ_5領域対応表'!$J$3:$J$102,"&lt;&gt;"))&gt;0,"●",""))</f>
        <v/>
      </c>
      <c r="N18" s="17">
        <f>IF($C18&lt;&gt;"開所","",COUNTA($D18:$G18))</f>
        <v/>
      </c>
      <c r="O18" s="6">
        <f>IF($C18&lt;&gt;"開所","",IF($N18=0,"活動未入力",IF(COUNTIF($I18:$M18,"●")=0,"領域の紐づけなし","")))</f>
        <v/>
      </c>
      <c r="P18" s="6" t="n"/>
    </row>
    <row r="19" ht="20" customHeight="1">
      <c r="A19" s="39">
        <f>IF(A18="","",IF(MONTH(A18+1)&lt;&gt;MONTH($B$2),"",A18+1))</f>
        <v/>
      </c>
      <c r="B19" s="17">
        <f>IF($A19="","",TEXT($A19,"aaa"))</f>
        <v/>
      </c>
      <c r="C19" s="17">
        <f>IF($A19="","",IF(OR(TEXT($A19,"aaa")="日",COUNTIF($R$6:$R$20,$A19)&gt;0),"休業","開所"))</f>
        <v/>
      </c>
      <c r="D19" s="6" t="n"/>
      <c r="E19" s="6" t="n"/>
      <c r="F19" s="6" t="n"/>
      <c r="G19" s="6" t="n"/>
      <c r="H19" s="6">
        <f>IFERROR(INDEX('02_活動マスタ_5領域対応表'!$K:$K,MATCH($D19,'02_活動マスタ_5領域対応表'!$B:$B,0)),"")</f>
        <v/>
      </c>
      <c r="I19" s="17">
        <f>IF($C19&lt;&gt;"開所","",IF(SUMPRODUCT(COUNTIFS('02_活動マスタ_5領域対応表'!$B$3:$B$102,$D19:$G19,'02_活動マスタ_5領域対応表'!$F$3:$F$102,"&lt;&gt;"))&gt;0,"●",""))</f>
        <v/>
      </c>
      <c r="J19" s="17">
        <f>IF($C19&lt;&gt;"開所","",IF(SUMPRODUCT(COUNTIFS('02_活動マスタ_5領域対応表'!$B$3:$B$102,$D19:$G19,'02_活動マスタ_5領域対応表'!$G$3:$G$102,"&lt;&gt;"))&gt;0,"●",""))</f>
        <v/>
      </c>
      <c r="K19" s="17">
        <f>IF($C19&lt;&gt;"開所","",IF(SUMPRODUCT(COUNTIFS('02_活動マスタ_5領域対応表'!$B$3:$B$102,$D19:$G19,'02_活動マスタ_5領域対応表'!$H$3:$H$102,"&lt;&gt;"))&gt;0,"●",""))</f>
        <v/>
      </c>
      <c r="L19" s="17">
        <f>IF($C19&lt;&gt;"開所","",IF(SUMPRODUCT(COUNTIFS('02_活動マスタ_5領域対応表'!$B$3:$B$102,$D19:$G19,'02_活動マスタ_5領域対応表'!$I$3:$I$102,"&lt;&gt;"))&gt;0,"●",""))</f>
        <v/>
      </c>
      <c r="M19" s="17">
        <f>IF($C19&lt;&gt;"開所","",IF(SUMPRODUCT(COUNTIFS('02_活動マスタ_5領域対応表'!$B$3:$B$102,$D19:$G19,'02_活動マスタ_5領域対応表'!$J$3:$J$102,"&lt;&gt;"))&gt;0,"●",""))</f>
        <v/>
      </c>
      <c r="N19" s="17">
        <f>IF($C19&lt;&gt;"開所","",COUNTA($D19:$G19))</f>
        <v/>
      </c>
      <c r="O19" s="6">
        <f>IF($C19&lt;&gt;"開所","",IF($N19=0,"活動未入力",IF(COUNTIF($I19:$M19,"●")=0,"領域の紐づけなし","")))</f>
        <v/>
      </c>
      <c r="P19" s="6" t="n"/>
    </row>
    <row r="20" ht="20" customHeight="1">
      <c r="A20" s="39">
        <f>IF(A19="","",IF(MONTH(A19+1)&lt;&gt;MONTH($B$2),"",A19+1))</f>
        <v/>
      </c>
      <c r="B20" s="17">
        <f>IF($A20="","",TEXT($A20,"aaa"))</f>
        <v/>
      </c>
      <c r="C20" s="17">
        <f>IF($A20="","",IF(OR(TEXT($A20,"aaa")="日",COUNTIF($R$6:$R$20,$A20)&gt;0),"休業","開所"))</f>
        <v/>
      </c>
      <c r="D20" s="6" t="n"/>
      <c r="E20" s="6" t="n"/>
      <c r="F20" s="6" t="n"/>
      <c r="G20" s="6" t="n"/>
      <c r="H20" s="6">
        <f>IFERROR(INDEX('02_活動マスタ_5領域対応表'!$K:$K,MATCH($D20,'02_活動マスタ_5領域対応表'!$B:$B,0)),"")</f>
        <v/>
      </c>
      <c r="I20" s="17">
        <f>IF($C20&lt;&gt;"開所","",IF(SUMPRODUCT(COUNTIFS('02_活動マスタ_5領域対応表'!$B$3:$B$102,$D20:$G20,'02_活動マスタ_5領域対応表'!$F$3:$F$102,"&lt;&gt;"))&gt;0,"●",""))</f>
        <v/>
      </c>
      <c r="J20" s="17">
        <f>IF($C20&lt;&gt;"開所","",IF(SUMPRODUCT(COUNTIFS('02_活動マスタ_5領域対応表'!$B$3:$B$102,$D20:$G20,'02_活動マスタ_5領域対応表'!$G$3:$G$102,"&lt;&gt;"))&gt;0,"●",""))</f>
        <v/>
      </c>
      <c r="K20" s="17">
        <f>IF($C20&lt;&gt;"開所","",IF(SUMPRODUCT(COUNTIFS('02_活動マスタ_5領域対応表'!$B$3:$B$102,$D20:$G20,'02_活動マスタ_5領域対応表'!$H$3:$H$102,"&lt;&gt;"))&gt;0,"●",""))</f>
        <v/>
      </c>
      <c r="L20" s="17">
        <f>IF($C20&lt;&gt;"開所","",IF(SUMPRODUCT(COUNTIFS('02_活動マスタ_5領域対応表'!$B$3:$B$102,$D20:$G20,'02_活動マスタ_5領域対応表'!$I$3:$I$102,"&lt;&gt;"))&gt;0,"●",""))</f>
        <v/>
      </c>
      <c r="M20" s="17">
        <f>IF($C20&lt;&gt;"開所","",IF(SUMPRODUCT(COUNTIFS('02_活動マスタ_5領域対応表'!$B$3:$B$102,$D20:$G20,'02_活動マスタ_5領域対応表'!$J$3:$J$102,"&lt;&gt;"))&gt;0,"●",""))</f>
        <v/>
      </c>
      <c r="N20" s="17">
        <f>IF($C20&lt;&gt;"開所","",COUNTA($D20:$G20))</f>
        <v/>
      </c>
      <c r="O20" s="6">
        <f>IF($C20&lt;&gt;"開所","",IF($N20=0,"活動未入力",IF(COUNTIF($I20:$M20,"●")=0,"領域の紐づけなし","")))</f>
        <v/>
      </c>
      <c r="P20" s="6" t="n"/>
    </row>
    <row r="21" ht="20" customHeight="1">
      <c r="A21" s="39">
        <f>IF(A20="","",IF(MONTH(A20+1)&lt;&gt;MONTH($B$2),"",A20+1))</f>
        <v/>
      </c>
      <c r="B21" s="17">
        <f>IF($A21="","",TEXT($A21,"aaa"))</f>
        <v/>
      </c>
      <c r="C21" s="17">
        <f>IF($A21="","",IF(OR(TEXT($A21,"aaa")="日",COUNTIF($R$6:$R$20,$A21)&gt;0),"休業","開所"))</f>
        <v/>
      </c>
      <c r="D21" s="6" t="n"/>
      <c r="E21" s="6" t="n"/>
      <c r="F21" s="6" t="n"/>
      <c r="G21" s="6" t="n"/>
      <c r="H21" s="6">
        <f>IFERROR(INDEX('02_活動マスタ_5領域対応表'!$K:$K,MATCH($D21,'02_活動マスタ_5領域対応表'!$B:$B,0)),"")</f>
        <v/>
      </c>
      <c r="I21" s="17">
        <f>IF($C21&lt;&gt;"開所","",IF(SUMPRODUCT(COUNTIFS('02_活動マスタ_5領域対応表'!$B$3:$B$102,$D21:$G21,'02_活動マスタ_5領域対応表'!$F$3:$F$102,"&lt;&gt;"))&gt;0,"●",""))</f>
        <v/>
      </c>
      <c r="J21" s="17">
        <f>IF($C21&lt;&gt;"開所","",IF(SUMPRODUCT(COUNTIFS('02_活動マスタ_5領域対応表'!$B$3:$B$102,$D21:$G21,'02_活動マスタ_5領域対応表'!$G$3:$G$102,"&lt;&gt;"))&gt;0,"●",""))</f>
        <v/>
      </c>
      <c r="K21" s="17">
        <f>IF($C21&lt;&gt;"開所","",IF(SUMPRODUCT(COUNTIFS('02_活動マスタ_5領域対応表'!$B$3:$B$102,$D21:$G21,'02_活動マスタ_5領域対応表'!$H$3:$H$102,"&lt;&gt;"))&gt;0,"●",""))</f>
        <v/>
      </c>
      <c r="L21" s="17">
        <f>IF($C21&lt;&gt;"開所","",IF(SUMPRODUCT(COUNTIFS('02_活動マスタ_5領域対応表'!$B$3:$B$102,$D21:$G21,'02_活動マスタ_5領域対応表'!$I$3:$I$102,"&lt;&gt;"))&gt;0,"●",""))</f>
        <v/>
      </c>
      <c r="M21" s="17">
        <f>IF($C21&lt;&gt;"開所","",IF(SUMPRODUCT(COUNTIFS('02_活動マスタ_5領域対応表'!$B$3:$B$102,$D21:$G21,'02_活動マスタ_5領域対応表'!$J$3:$J$102,"&lt;&gt;"))&gt;0,"●",""))</f>
        <v/>
      </c>
      <c r="N21" s="17">
        <f>IF($C21&lt;&gt;"開所","",COUNTA($D21:$G21))</f>
        <v/>
      </c>
      <c r="O21" s="6">
        <f>IF($C21&lt;&gt;"開所","",IF($N21=0,"活動未入力",IF(COUNTIF($I21:$M21,"●")=0,"領域の紐づけなし","")))</f>
        <v/>
      </c>
      <c r="P21" s="6" t="n"/>
    </row>
    <row r="22" ht="20" customHeight="1">
      <c r="A22" s="39">
        <f>IF(A21="","",IF(MONTH(A21+1)&lt;&gt;MONTH($B$2),"",A21+1))</f>
        <v/>
      </c>
      <c r="B22" s="17">
        <f>IF($A22="","",TEXT($A22,"aaa"))</f>
        <v/>
      </c>
      <c r="C22" s="17">
        <f>IF($A22="","",IF(OR(TEXT($A22,"aaa")="日",COUNTIF($R$6:$R$20,$A22)&gt;0),"休業","開所"))</f>
        <v/>
      </c>
      <c r="D22" s="6" t="n"/>
      <c r="E22" s="6" t="n"/>
      <c r="F22" s="6" t="n"/>
      <c r="G22" s="6" t="n"/>
      <c r="H22" s="6">
        <f>IFERROR(INDEX('02_活動マスタ_5領域対応表'!$K:$K,MATCH($D22,'02_活動マスタ_5領域対応表'!$B:$B,0)),"")</f>
        <v/>
      </c>
      <c r="I22" s="17">
        <f>IF($C22&lt;&gt;"開所","",IF(SUMPRODUCT(COUNTIFS('02_活動マスタ_5領域対応表'!$B$3:$B$102,$D22:$G22,'02_活動マスタ_5領域対応表'!$F$3:$F$102,"&lt;&gt;"))&gt;0,"●",""))</f>
        <v/>
      </c>
      <c r="J22" s="17">
        <f>IF($C22&lt;&gt;"開所","",IF(SUMPRODUCT(COUNTIFS('02_活動マスタ_5領域対応表'!$B$3:$B$102,$D22:$G22,'02_活動マスタ_5領域対応表'!$G$3:$G$102,"&lt;&gt;"))&gt;0,"●",""))</f>
        <v/>
      </c>
      <c r="K22" s="17">
        <f>IF($C22&lt;&gt;"開所","",IF(SUMPRODUCT(COUNTIFS('02_活動マスタ_5領域対応表'!$B$3:$B$102,$D22:$G22,'02_活動マスタ_5領域対応表'!$H$3:$H$102,"&lt;&gt;"))&gt;0,"●",""))</f>
        <v/>
      </c>
      <c r="L22" s="17">
        <f>IF($C22&lt;&gt;"開所","",IF(SUMPRODUCT(COUNTIFS('02_活動マスタ_5領域対応表'!$B$3:$B$102,$D22:$G22,'02_活動マスタ_5領域対応表'!$I$3:$I$102,"&lt;&gt;"))&gt;0,"●",""))</f>
        <v/>
      </c>
      <c r="M22" s="17">
        <f>IF($C22&lt;&gt;"開所","",IF(SUMPRODUCT(COUNTIFS('02_活動マスタ_5領域対応表'!$B$3:$B$102,$D22:$G22,'02_活動マスタ_5領域対応表'!$J$3:$J$102,"&lt;&gt;"))&gt;0,"●",""))</f>
        <v/>
      </c>
      <c r="N22" s="17">
        <f>IF($C22&lt;&gt;"開所","",COUNTA($D22:$G22))</f>
        <v/>
      </c>
      <c r="O22" s="6">
        <f>IF($C22&lt;&gt;"開所","",IF($N22=0,"活動未入力",IF(COUNTIF($I22:$M22,"●")=0,"領域の紐づけなし","")))</f>
        <v/>
      </c>
      <c r="P22" s="6" t="n"/>
    </row>
    <row r="23" ht="20" customHeight="1">
      <c r="A23" s="39">
        <f>IF(A22="","",IF(MONTH(A22+1)&lt;&gt;MONTH($B$2),"",A22+1))</f>
        <v/>
      </c>
      <c r="B23" s="17">
        <f>IF($A23="","",TEXT($A23,"aaa"))</f>
        <v/>
      </c>
      <c r="C23" s="17">
        <f>IF($A23="","",IF(OR(TEXT($A23,"aaa")="日",COUNTIF($R$6:$R$20,$A23)&gt;0),"休業","開所"))</f>
        <v/>
      </c>
      <c r="D23" s="6" t="n"/>
      <c r="E23" s="6" t="n"/>
      <c r="F23" s="6" t="n"/>
      <c r="G23" s="6" t="n"/>
      <c r="H23" s="6">
        <f>IFERROR(INDEX('02_活動マスタ_5領域対応表'!$K:$K,MATCH($D23,'02_活動マスタ_5領域対応表'!$B:$B,0)),"")</f>
        <v/>
      </c>
      <c r="I23" s="17">
        <f>IF($C23&lt;&gt;"開所","",IF(SUMPRODUCT(COUNTIFS('02_活動マスタ_5領域対応表'!$B$3:$B$102,$D23:$G23,'02_活動マスタ_5領域対応表'!$F$3:$F$102,"&lt;&gt;"))&gt;0,"●",""))</f>
        <v/>
      </c>
      <c r="J23" s="17">
        <f>IF($C23&lt;&gt;"開所","",IF(SUMPRODUCT(COUNTIFS('02_活動マスタ_5領域対応表'!$B$3:$B$102,$D23:$G23,'02_活動マスタ_5領域対応表'!$G$3:$G$102,"&lt;&gt;"))&gt;0,"●",""))</f>
        <v/>
      </c>
      <c r="K23" s="17">
        <f>IF($C23&lt;&gt;"開所","",IF(SUMPRODUCT(COUNTIFS('02_活動マスタ_5領域対応表'!$B$3:$B$102,$D23:$G23,'02_活動マスタ_5領域対応表'!$H$3:$H$102,"&lt;&gt;"))&gt;0,"●",""))</f>
        <v/>
      </c>
      <c r="L23" s="17">
        <f>IF($C23&lt;&gt;"開所","",IF(SUMPRODUCT(COUNTIFS('02_活動マスタ_5領域対応表'!$B$3:$B$102,$D23:$G23,'02_活動マスタ_5領域対応表'!$I$3:$I$102,"&lt;&gt;"))&gt;0,"●",""))</f>
        <v/>
      </c>
      <c r="M23" s="17">
        <f>IF($C23&lt;&gt;"開所","",IF(SUMPRODUCT(COUNTIFS('02_活動マスタ_5領域対応表'!$B$3:$B$102,$D23:$G23,'02_活動マスタ_5領域対応表'!$J$3:$J$102,"&lt;&gt;"))&gt;0,"●",""))</f>
        <v/>
      </c>
      <c r="N23" s="17">
        <f>IF($C23&lt;&gt;"開所","",COUNTA($D23:$G23))</f>
        <v/>
      </c>
      <c r="O23" s="6">
        <f>IF($C23&lt;&gt;"開所","",IF($N23=0,"活動未入力",IF(COUNTIF($I23:$M23,"●")=0,"領域の紐づけなし","")))</f>
        <v/>
      </c>
      <c r="P23" s="6" t="n"/>
    </row>
    <row r="24" ht="20" customHeight="1">
      <c r="A24" s="39">
        <f>IF(A23="","",IF(MONTH(A23+1)&lt;&gt;MONTH($B$2),"",A23+1))</f>
        <v/>
      </c>
      <c r="B24" s="17">
        <f>IF($A24="","",TEXT($A24,"aaa"))</f>
        <v/>
      </c>
      <c r="C24" s="17">
        <f>IF($A24="","",IF(OR(TEXT($A24,"aaa")="日",COUNTIF($R$6:$R$20,$A24)&gt;0),"休業","開所"))</f>
        <v/>
      </c>
      <c r="D24" s="6" t="n"/>
      <c r="E24" s="6" t="n"/>
      <c r="F24" s="6" t="n"/>
      <c r="G24" s="6" t="n"/>
      <c r="H24" s="6">
        <f>IFERROR(INDEX('02_活動マスタ_5領域対応表'!$K:$K,MATCH($D24,'02_活動マスタ_5領域対応表'!$B:$B,0)),"")</f>
        <v/>
      </c>
      <c r="I24" s="17">
        <f>IF($C24&lt;&gt;"開所","",IF(SUMPRODUCT(COUNTIFS('02_活動マスタ_5領域対応表'!$B$3:$B$102,$D24:$G24,'02_活動マスタ_5領域対応表'!$F$3:$F$102,"&lt;&gt;"))&gt;0,"●",""))</f>
        <v/>
      </c>
      <c r="J24" s="17">
        <f>IF($C24&lt;&gt;"開所","",IF(SUMPRODUCT(COUNTIFS('02_活動マスタ_5領域対応表'!$B$3:$B$102,$D24:$G24,'02_活動マスタ_5領域対応表'!$G$3:$G$102,"&lt;&gt;"))&gt;0,"●",""))</f>
        <v/>
      </c>
      <c r="K24" s="17">
        <f>IF($C24&lt;&gt;"開所","",IF(SUMPRODUCT(COUNTIFS('02_活動マスタ_5領域対応表'!$B$3:$B$102,$D24:$G24,'02_活動マスタ_5領域対応表'!$H$3:$H$102,"&lt;&gt;"))&gt;0,"●",""))</f>
        <v/>
      </c>
      <c r="L24" s="17">
        <f>IF($C24&lt;&gt;"開所","",IF(SUMPRODUCT(COUNTIFS('02_活動マスタ_5領域対応表'!$B$3:$B$102,$D24:$G24,'02_活動マスタ_5領域対応表'!$I$3:$I$102,"&lt;&gt;"))&gt;0,"●",""))</f>
        <v/>
      </c>
      <c r="M24" s="17">
        <f>IF($C24&lt;&gt;"開所","",IF(SUMPRODUCT(COUNTIFS('02_活動マスタ_5領域対応表'!$B$3:$B$102,$D24:$G24,'02_活動マスタ_5領域対応表'!$J$3:$J$102,"&lt;&gt;"))&gt;0,"●",""))</f>
        <v/>
      </c>
      <c r="N24" s="17">
        <f>IF($C24&lt;&gt;"開所","",COUNTA($D24:$G24))</f>
        <v/>
      </c>
      <c r="O24" s="6">
        <f>IF($C24&lt;&gt;"開所","",IF($N24=0,"活動未入力",IF(COUNTIF($I24:$M24,"●")=0,"領域の紐づけなし","")))</f>
        <v/>
      </c>
      <c r="P24" s="6" t="n"/>
    </row>
    <row r="25" ht="20" customHeight="1">
      <c r="A25" s="39">
        <f>IF(A24="","",IF(MONTH(A24+1)&lt;&gt;MONTH($B$2),"",A24+1))</f>
        <v/>
      </c>
      <c r="B25" s="17">
        <f>IF($A25="","",TEXT($A25,"aaa"))</f>
        <v/>
      </c>
      <c r="C25" s="17">
        <f>IF($A25="","",IF(OR(TEXT($A25,"aaa")="日",COUNTIF($R$6:$R$20,$A25)&gt;0),"休業","開所"))</f>
        <v/>
      </c>
      <c r="D25" s="6" t="n"/>
      <c r="E25" s="6" t="n"/>
      <c r="F25" s="6" t="n"/>
      <c r="G25" s="6" t="n"/>
      <c r="H25" s="6">
        <f>IFERROR(INDEX('02_活動マスタ_5領域対応表'!$K:$K,MATCH($D25,'02_活動マスタ_5領域対応表'!$B:$B,0)),"")</f>
        <v/>
      </c>
      <c r="I25" s="17">
        <f>IF($C25&lt;&gt;"開所","",IF(SUMPRODUCT(COUNTIFS('02_活動マスタ_5領域対応表'!$B$3:$B$102,$D25:$G25,'02_活動マスタ_5領域対応表'!$F$3:$F$102,"&lt;&gt;"))&gt;0,"●",""))</f>
        <v/>
      </c>
      <c r="J25" s="17">
        <f>IF($C25&lt;&gt;"開所","",IF(SUMPRODUCT(COUNTIFS('02_活動マスタ_5領域対応表'!$B$3:$B$102,$D25:$G25,'02_活動マスタ_5領域対応表'!$G$3:$G$102,"&lt;&gt;"))&gt;0,"●",""))</f>
        <v/>
      </c>
      <c r="K25" s="17">
        <f>IF($C25&lt;&gt;"開所","",IF(SUMPRODUCT(COUNTIFS('02_活動マスタ_5領域対応表'!$B$3:$B$102,$D25:$G25,'02_活動マスタ_5領域対応表'!$H$3:$H$102,"&lt;&gt;"))&gt;0,"●",""))</f>
        <v/>
      </c>
      <c r="L25" s="17">
        <f>IF($C25&lt;&gt;"開所","",IF(SUMPRODUCT(COUNTIFS('02_活動マスタ_5領域対応表'!$B$3:$B$102,$D25:$G25,'02_活動マスタ_5領域対応表'!$I$3:$I$102,"&lt;&gt;"))&gt;0,"●",""))</f>
        <v/>
      </c>
      <c r="M25" s="17">
        <f>IF($C25&lt;&gt;"開所","",IF(SUMPRODUCT(COUNTIFS('02_活動マスタ_5領域対応表'!$B$3:$B$102,$D25:$G25,'02_活動マスタ_5領域対応表'!$J$3:$J$102,"&lt;&gt;"))&gt;0,"●",""))</f>
        <v/>
      </c>
      <c r="N25" s="17">
        <f>IF($C25&lt;&gt;"開所","",COUNTA($D25:$G25))</f>
        <v/>
      </c>
      <c r="O25" s="6">
        <f>IF($C25&lt;&gt;"開所","",IF($N25=0,"活動未入力",IF(COUNTIF($I25:$M25,"●")=0,"領域の紐づけなし","")))</f>
        <v/>
      </c>
      <c r="P25" s="6" t="n"/>
    </row>
    <row r="26" ht="20" customHeight="1">
      <c r="A26" s="39">
        <f>IF(A25="","",IF(MONTH(A25+1)&lt;&gt;MONTH($B$2),"",A25+1))</f>
        <v/>
      </c>
      <c r="B26" s="17">
        <f>IF($A26="","",TEXT($A26,"aaa"))</f>
        <v/>
      </c>
      <c r="C26" s="17">
        <f>IF($A26="","",IF(OR(TEXT($A26,"aaa")="日",COUNTIF($R$6:$R$20,$A26)&gt;0),"休業","開所"))</f>
        <v/>
      </c>
      <c r="D26" s="6" t="n"/>
      <c r="E26" s="6" t="n"/>
      <c r="F26" s="6" t="n"/>
      <c r="G26" s="6" t="n"/>
      <c r="H26" s="6">
        <f>IFERROR(INDEX('02_活動マスタ_5領域対応表'!$K:$K,MATCH($D26,'02_活動マスタ_5領域対応表'!$B:$B,0)),"")</f>
        <v/>
      </c>
      <c r="I26" s="17">
        <f>IF($C26&lt;&gt;"開所","",IF(SUMPRODUCT(COUNTIFS('02_活動マスタ_5領域対応表'!$B$3:$B$102,$D26:$G26,'02_活動マスタ_5領域対応表'!$F$3:$F$102,"&lt;&gt;"))&gt;0,"●",""))</f>
        <v/>
      </c>
      <c r="J26" s="17">
        <f>IF($C26&lt;&gt;"開所","",IF(SUMPRODUCT(COUNTIFS('02_活動マスタ_5領域対応表'!$B$3:$B$102,$D26:$G26,'02_活動マスタ_5領域対応表'!$G$3:$G$102,"&lt;&gt;"))&gt;0,"●",""))</f>
        <v/>
      </c>
      <c r="K26" s="17">
        <f>IF($C26&lt;&gt;"開所","",IF(SUMPRODUCT(COUNTIFS('02_活動マスタ_5領域対応表'!$B$3:$B$102,$D26:$G26,'02_活動マスタ_5領域対応表'!$H$3:$H$102,"&lt;&gt;"))&gt;0,"●",""))</f>
        <v/>
      </c>
      <c r="L26" s="17">
        <f>IF($C26&lt;&gt;"開所","",IF(SUMPRODUCT(COUNTIFS('02_活動マスタ_5領域対応表'!$B$3:$B$102,$D26:$G26,'02_活動マスタ_5領域対応表'!$I$3:$I$102,"&lt;&gt;"))&gt;0,"●",""))</f>
        <v/>
      </c>
      <c r="M26" s="17">
        <f>IF($C26&lt;&gt;"開所","",IF(SUMPRODUCT(COUNTIFS('02_活動マスタ_5領域対応表'!$B$3:$B$102,$D26:$G26,'02_活動マスタ_5領域対応表'!$J$3:$J$102,"&lt;&gt;"))&gt;0,"●",""))</f>
        <v/>
      </c>
      <c r="N26" s="17">
        <f>IF($C26&lt;&gt;"開所","",COUNTA($D26:$G26))</f>
        <v/>
      </c>
      <c r="O26" s="6">
        <f>IF($C26&lt;&gt;"開所","",IF($N26=0,"活動未入力",IF(COUNTIF($I26:$M26,"●")=0,"領域の紐づけなし","")))</f>
        <v/>
      </c>
      <c r="P26" s="6" t="n"/>
    </row>
    <row r="27" ht="20" customHeight="1">
      <c r="A27" s="39">
        <f>IF(A26="","",IF(MONTH(A26+1)&lt;&gt;MONTH($B$2),"",A26+1))</f>
        <v/>
      </c>
      <c r="B27" s="17">
        <f>IF($A27="","",TEXT($A27,"aaa"))</f>
        <v/>
      </c>
      <c r="C27" s="17">
        <f>IF($A27="","",IF(OR(TEXT($A27,"aaa")="日",COUNTIF($R$6:$R$20,$A27)&gt;0),"休業","開所"))</f>
        <v/>
      </c>
      <c r="D27" s="6" t="n"/>
      <c r="E27" s="6" t="n"/>
      <c r="F27" s="6" t="n"/>
      <c r="G27" s="6" t="n"/>
      <c r="H27" s="6">
        <f>IFERROR(INDEX('02_活動マスタ_5領域対応表'!$K:$K,MATCH($D27,'02_活動マスタ_5領域対応表'!$B:$B,0)),"")</f>
        <v/>
      </c>
      <c r="I27" s="17">
        <f>IF($C27&lt;&gt;"開所","",IF(SUMPRODUCT(COUNTIFS('02_活動マスタ_5領域対応表'!$B$3:$B$102,$D27:$G27,'02_活動マスタ_5領域対応表'!$F$3:$F$102,"&lt;&gt;"))&gt;0,"●",""))</f>
        <v/>
      </c>
      <c r="J27" s="17">
        <f>IF($C27&lt;&gt;"開所","",IF(SUMPRODUCT(COUNTIFS('02_活動マスタ_5領域対応表'!$B$3:$B$102,$D27:$G27,'02_活動マスタ_5領域対応表'!$G$3:$G$102,"&lt;&gt;"))&gt;0,"●",""))</f>
        <v/>
      </c>
      <c r="K27" s="17">
        <f>IF($C27&lt;&gt;"開所","",IF(SUMPRODUCT(COUNTIFS('02_活動マスタ_5領域対応表'!$B$3:$B$102,$D27:$G27,'02_活動マスタ_5領域対応表'!$H$3:$H$102,"&lt;&gt;"))&gt;0,"●",""))</f>
        <v/>
      </c>
      <c r="L27" s="17">
        <f>IF($C27&lt;&gt;"開所","",IF(SUMPRODUCT(COUNTIFS('02_活動マスタ_5領域対応表'!$B$3:$B$102,$D27:$G27,'02_活動マスタ_5領域対応表'!$I$3:$I$102,"&lt;&gt;"))&gt;0,"●",""))</f>
        <v/>
      </c>
      <c r="M27" s="17">
        <f>IF($C27&lt;&gt;"開所","",IF(SUMPRODUCT(COUNTIFS('02_活動マスタ_5領域対応表'!$B$3:$B$102,$D27:$G27,'02_活動マスタ_5領域対応表'!$J$3:$J$102,"&lt;&gt;"))&gt;0,"●",""))</f>
        <v/>
      </c>
      <c r="N27" s="17">
        <f>IF($C27&lt;&gt;"開所","",COUNTA($D27:$G27))</f>
        <v/>
      </c>
      <c r="O27" s="6">
        <f>IF($C27&lt;&gt;"開所","",IF($N27=0,"活動未入力",IF(COUNTIF($I27:$M27,"●")=0,"領域の紐づけなし","")))</f>
        <v/>
      </c>
      <c r="P27" s="6" t="n"/>
    </row>
    <row r="28" ht="20" customHeight="1">
      <c r="A28" s="39">
        <f>IF(A27="","",IF(MONTH(A27+1)&lt;&gt;MONTH($B$2),"",A27+1))</f>
        <v/>
      </c>
      <c r="B28" s="17">
        <f>IF($A28="","",TEXT($A28,"aaa"))</f>
        <v/>
      </c>
      <c r="C28" s="17">
        <f>IF($A28="","",IF(OR(TEXT($A28,"aaa")="日",COUNTIF($R$6:$R$20,$A28)&gt;0),"休業","開所"))</f>
        <v/>
      </c>
      <c r="D28" s="6" t="n"/>
      <c r="E28" s="6" t="n"/>
      <c r="F28" s="6" t="n"/>
      <c r="G28" s="6" t="n"/>
      <c r="H28" s="6">
        <f>IFERROR(INDEX('02_活動マスタ_5領域対応表'!$K:$K,MATCH($D28,'02_活動マスタ_5領域対応表'!$B:$B,0)),"")</f>
        <v/>
      </c>
      <c r="I28" s="17">
        <f>IF($C28&lt;&gt;"開所","",IF(SUMPRODUCT(COUNTIFS('02_活動マスタ_5領域対応表'!$B$3:$B$102,$D28:$G28,'02_活動マスタ_5領域対応表'!$F$3:$F$102,"&lt;&gt;"))&gt;0,"●",""))</f>
        <v/>
      </c>
      <c r="J28" s="17">
        <f>IF($C28&lt;&gt;"開所","",IF(SUMPRODUCT(COUNTIFS('02_活動マスタ_5領域対応表'!$B$3:$B$102,$D28:$G28,'02_活動マスタ_5領域対応表'!$G$3:$G$102,"&lt;&gt;"))&gt;0,"●",""))</f>
        <v/>
      </c>
      <c r="K28" s="17">
        <f>IF($C28&lt;&gt;"開所","",IF(SUMPRODUCT(COUNTIFS('02_活動マスタ_5領域対応表'!$B$3:$B$102,$D28:$G28,'02_活動マスタ_5領域対応表'!$H$3:$H$102,"&lt;&gt;"))&gt;0,"●",""))</f>
        <v/>
      </c>
      <c r="L28" s="17">
        <f>IF($C28&lt;&gt;"開所","",IF(SUMPRODUCT(COUNTIFS('02_活動マスタ_5領域対応表'!$B$3:$B$102,$D28:$G28,'02_活動マスタ_5領域対応表'!$I$3:$I$102,"&lt;&gt;"))&gt;0,"●",""))</f>
        <v/>
      </c>
      <c r="M28" s="17">
        <f>IF($C28&lt;&gt;"開所","",IF(SUMPRODUCT(COUNTIFS('02_活動マスタ_5領域対応表'!$B$3:$B$102,$D28:$G28,'02_活動マスタ_5領域対応表'!$J$3:$J$102,"&lt;&gt;"))&gt;0,"●",""))</f>
        <v/>
      </c>
      <c r="N28" s="17">
        <f>IF($C28&lt;&gt;"開所","",COUNTA($D28:$G28))</f>
        <v/>
      </c>
      <c r="O28" s="6">
        <f>IF($C28&lt;&gt;"開所","",IF($N28=0,"活動未入力",IF(COUNTIF($I28:$M28,"●")=0,"領域の紐づけなし","")))</f>
        <v/>
      </c>
      <c r="P28" s="6" t="n"/>
    </row>
    <row r="29" ht="20" customHeight="1">
      <c r="A29" s="39">
        <f>IF(A28="","",IF(MONTH(A28+1)&lt;&gt;MONTH($B$2),"",A28+1))</f>
        <v/>
      </c>
      <c r="B29" s="17">
        <f>IF($A29="","",TEXT($A29,"aaa"))</f>
        <v/>
      </c>
      <c r="C29" s="17">
        <f>IF($A29="","",IF(OR(TEXT($A29,"aaa")="日",COUNTIF($R$6:$R$20,$A29)&gt;0),"休業","開所"))</f>
        <v/>
      </c>
      <c r="D29" s="6" t="n"/>
      <c r="E29" s="6" t="n"/>
      <c r="F29" s="6" t="n"/>
      <c r="G29" s="6" t="n"/>
      <c r="H29" s="6">
        <f>IFERROR(INDEX('02_活動マスタ_5領域対応表'!$K:$K,MATCH($D29,'02_活動マスタ_5領域対応表'!$B:$B,0)),"")</f>
        <v/>
      </c>
      <c r="I29" s="17">
        <f>IF($C29&lt;&gt;"開所","",IF(SUMPRODUCT(COUNTIFS('02_活動マスタ_5領域対応表'!$B$3:$B$102,$D29:$G29,'02_活動マスタ_5領域対応表'!$F$3:$F$102,"&lt;&gt;"))&gt;0,"●",""))</f>
        <v/>
      </c>
      <c r="J29" s="17">
        <f>IF($C29&lt;&gt;"開所","",IF(SUMPRODUCT(COUNTIFS('02_活動マスタ_5領域対応表'!$B$3:$B$102,$D29:$G29,'02_活動マスタ_5領域対応表'!$G$3:$G$102,"&lt;&gt;"))&gt;0,"●",""))</f>
        <v/>
      </c>
      <c r="K29" s="17">
        <f>IF($C29&lt;&gt;"開所","",IF(SUMPRODUCT(COUNTIFS('02_活動マスタ_5領域対応表'!$B$3:$B$102,$D29:$G29,'02_活動マスタ_5領域対応表'!$H$3:$H$102,"&lt;&gt;"))&gt;0,"●",""))</f>
        <v/>
      </c>
      <c r="L29" s="17">
        <f>IF($C29&lt;&gt;"開所","",IF(SUMPRODUCT(COUNTIFS('02_活動マスタ_5領域対応表'!$B$3:$B$102,$D29:$G29,'02_活動マスタ_5領域対応表'!$I$3:$I$102,"&lt;&gt;"))&gt;0,"●",""))</f>
        <v/>
      </c>
      <c r="M29" s="17">
        <f>IF($C29&lt;&gt;"開所","",IF(SUMPRODUCT(COUNTIFS('02_活動マスタ_5領域対応表'!$B$3:$B$102,$D29:$G29,'02_活動マスタ_5領域対応表'!$J$3:$J$102,"&lt;&gt;"))&gt;0,"●",""))</f>
        <v/>
      </c>
      <c r="N29" s="17">
        <f>IF($C29&lt;&gt;"開所","",COUNTA($D29:$G29))</f>
        <v/>
      </c>
      <c r="O29" s="6">
        <f>IF($C29&lt;&gt;"開所","",IF($N29=0,"活動未入力",IF(COUNTIF($I29:$M29,"●")=0,"領域の紐づけなし","")))</f>
        <v/>
      </c>
      <c r="P29" s="6" t="n"/>
    </row>
    <row r="30" ht="20" customHeight="1">
      <c r="A30" s="39">
        <f>IF(A29="","",IF(MONTH(A29+1)&lt;&gt;MONTH($B$2),"",A29+1))</f>
        <v/>
      </c>
      <c r="B30" s="17">
        <f>IF($A30="","",TEXT($A30,"aaa"))</f>
        <v/>
      </c>
      <c r="C30" s="17">
        <f>IF($A30="","",IF(OR(TEXT($A30,"aaa")="日",COUNTIF($R$6:$R$20,$A30)&gt;0),"休業","開所"))</f>
        <v/>
      </c>
      <c r="D30" s="6" t="n"/>
      <c r="E30" s="6" t="n"/>
      <c r="F30" s="6" t="n"/>
      <c r="G30" s="6" t="n"/>
      <c r="H30" s="6">
        <f>IFERROR(INDEX('02_活動マスタ_5領域対応表'!$K:$K,MATCH($D30,'02_活動マスタ_5領域対応表'!$B:$B,0)),"")</f>
        <v/>
      </c>
      <c r="I30" s="17">
        <f>IF($C30&lt;&gt;"開所","",IF(SUMPRODUCT(COUNTIFS('02_活動マスタ_5領域対応表'!$B$3:$B$102,$D30:$G30,'02_活動マスタ_5領域対応表'!$F$3:$F$102,"&lt;&gt;"))&gt;0,"●",""))</f>
        <v/>
      </c>
      <c r="J30" s="17">
        <f>IF($C30&lt;&gt;"開所","",IF(SUMPRODUCT(COUNTIFS('02_活動マスタ_5領域対応表'!$B$3:$B$102,$D30:$G30,'02_活動マスタ_5領域対応表'!$G$3:$G$102,"&lt;&gt;"))&gt;0,"●",""))</f>
        <v/>
      </c>
      <c r="K30" s="17">
        <f>IF($C30&lt;&gt;"開所","",IF(SUMPRODUCT(COUNTIFS('02_活動マスタ_5領域対応表'!$B$3:$B$102,$D30:$G30,'02_活動マスタ_5領域対応表'!$H$3:$H$102,"&lt;&gt;"))&gt;0,"●",""))</f>
        <v/>
      </c>
      <c r="L30" s="17">
        <f>IF($C30&lt;&gt;"開所","",IF(SUMPRODUCT(COUNTIFS('02_活動マスタ_5領域対応表'!$B$3:$B$102,$D30:$G30,'02_活動マスタ_5領域対応表'!$I$3:$I$102,"&lt;&gt;"))&gt;0,"●",""))</f>
        <v/>
      </c>
      <c r="M30" s="17">
        <f>IF($C30&lt;&gt;"開所","",IF(SUMPRODUCT(COUNTIFS('02_活動マスタ_5領域対応表'!$B$3:$B$102,$D30:$G30,'02_活動マスタ_5領域対応表'!$J$3:$J$102,"&lt;&gt;"))&gt;0,"●",""))</f>
        <v/>
      </c>
      <c r="N30" s="17">
        <f>IF($C30&lt;&gt;"開所","",COUNTA($D30:$G30))</f>
        <v/>
      </c>
      <c r="O30" s="6">
        <f>IF($C30&lt;&gt;"開所","",IF($N30=0,"活動未入力",IF(COUNTIF($I30:$M30,"●")=0,"領域の紐づけなし","")))</f>
        <v/>
      </c>
      <c r="P30" s="6" t="n"/>
    </row>
    <row r="31" ht="20" customHeight="1">
      <c r="A31" s="39">
        <f>IF(A30="","",IF(MONTH(A30+1)&lt;&gt;MONTH($B$2),"",A30+1))</f>
        <v/>
      </c>
      <c r="B31" s="17">
        <f>IF($A31="","",TEXT($A31,"aaa"))</f>
        <v/>
      </c>
      <c r="C31" s="17">
        <f>IF($A31="","",IF(OR(TEXT($A31,"aaa")="日",COUNTIF($R$6:$R$20,$A31)&gt;0),"休業","開所"))</f>
        <v/>
      </c>
      <c r="D31" s="6" t="n"/>
      <c r="E31" s="6" t="n"/>
      <c r="F31" s="6" t="n"/>
      <c r="G31" s="6" t="n"/>
      <c r="H31" s="6">
        <f>IFERROR(INDEX('02_活動マスタ_5領域対応表'!$K:$K,MATCH($D31,'02_活動マスタ_5領域対応表'!$B:$B,0)),"")</f>
        <v/>
      </c>
      <c r="I31" s="17">
        <f>IF($C31&lt;&gt;"開所","",IF(SUMPRODUCT(COUNTIFS('02_活動マスタ_5領域対応表'!$B$3:$B$102,$D31:$G31,'02_活動マスタ_5領域対応表'!$F$3:$F$102,"&lt;&gt;"))&gt;0,"●",""))</f>
        <v/>
      </c>
      <c r="J31" s="17">
        <f>IF($C31&lt;&gt;"開所","",IF(SUMPRODUCT(COUNTIFS('02_活動マスタ_5領域対応表'!$B$3:$B$102,$D31:$G31,'02_活動マスタ_5領域対応表'!$G$3:$G$102,"&lt;&gt;"))&gt;0,"●",""))</f>
        <v/>
      </c>
      <c r="K31" s="17">
        <f>IF($C31&lt;&gt;"開所","",IF(SUMPRODUCT(COUNTIFS('02_活動マスタ_5領域対応表'!$B$3:$B$102,$D31:$G31,'02_活動マスタ_5領域対応表'!$H$3:$H$102,"&lt;&gt;"))&gt;0,"●",""))</f>
        <v/>
      </c>
      <c r="L31" s="17">
        <f>IF($C31&lt;&gt;"開所","",IF(SUMPRODUCT(COUNTIFS('02_活動マスタ_5領域対応表'!$B$3:$B$102,$D31:$G31,'02_活動マスタ_5領域対応表'!$I$3:$I$102,"&lt;&gt;"))&gt;0,"●",""))</f>
        <v/>
      </c>
      <c r="M31" s="17">
        <f>IF($C31&lt;&gt;"開所","",IF(SUMPRODUCT(COUNTIFS('02_活動マスタ_5領域対応表'!$B$3:$B$102,$D31:$G31,'02_活動マスタ_5領域対応表'!$J$3:$J$102,"&lt;&gt;"))&gt;0,"●",""))</f>
        <v/>
      </c>
      <c r="N31" s="17">
        <f>IF($C31&lt;&gt;"開所","",COUNTA($D31:$G31))</f>
        <v/>
      </c>
      <c r="O31" s="6">
        <f>IF($C31&lt;&gt;"開所","",IF($N31=0,"活動未入力",IF(COUNTIF($I31:$M31,"●")=0,"領域の紐づけなし","")))</f>
        <v/>
      </c>
      <c r="P31" s="6" t="n"/>
    </row>
    <row r="32" ht="20" customHeight="1">
      <c r="A32" s="39">
        <f>IF(A31="","",IF(MONTH(A31+1)&lt;&gt;MONTH($B$2),"",A31+1))</f>
        <v/>
      </c>
      <c r="B32" s="17">
        <f>IF($A32="","",TEXT($A32,"aaa"))</f>
        <v/>
      </c>
      <c r="C32" s="17">
        <f>IF($A32="","",IF(OR(TEXT($A32,"aaa")="日",COUNTIF($R$6:$R$20,$A32)&gt;0),"休業","開所"))</f>
        <v/>
      </c>
      <c r="D32" s="6" t="n"/>
      <c r="E32" s="6" t="n"/>
      <c r="F32" s="6" t="n"/>
      <c r="G32" s="6" t="n"/>
      <c r="H32" s="6">
        <f>IFERROR(INDEX('02_活動マスタ_5領域対応表'!$K:$K,MATCH($D32,'02_活動マスタ_5領域対応表'!$B:$B,0)),"")</f>
        <v/>
      </c>
      <c r="I32" s="17">
        <f>IF($C32&lt;&gt;"開所","",IF(SUMPRODUCT(COUNTIFS('02_活動マスタ_5領域対応表'!$B$3:$B$102,$D32:$G32,'02_活動マスタ_5領域対応表'!$F$3:$F$102,"&lt;&gt;"))&gt;0,"●",""))</f>
        <v/>
      </c>
      <c r="J32" s="17">
        <f>IF($C32&lt;&gt;"開所","",IF(SUMPRODUCT(COUNTIFS('02_活動マスタ_5領域対応表'!$B$3:$B$102,$D32:$G32,'02_活動マスタ_5領域対応表'!$G$3:$G$102,"&lt;&gt;"))&gt;0,"●",""))</f>
        <v/>
      </c>
      <c r="K32" s="17">
        <f>IF($C32&lt;&gt;"開所","",IF(SUMPRODUCT(COUNTIFS('02_活動マスタ_5領域対応表'!$B$3:$B$102,$D32:$G32,'02_活動マスタ_5領域対応表'!$H$3:$H$102,"&lt;&gt;"))&gt;0,"●",""))</f>
        <v/>
      </c>
      <c r="L32" s="17">
        <f>IF($C32&lt;&gt;"開所","",IF(SUMPRODUCT(COUNTIFS('02_活動マスタ_5領域対応表'!$B$3:$B$102,$D32:$G32,'02_活動マスタ_5領域対応表'!$I$3:$I$102,"&lt;&gt;"))&gt;0,"●",""))</f>
        <v/>
      </c>
      <c r="M32" s="17">
        <f>IF($C32&lt;&gt;"開所","",IF(SUMPRODUCT(COUNTIFS('02_活動マスタ_5領域対応表'!$B$3:$B$102,$D32:$G32,'02_活動マスタ_5領域対応表'!$J$3:$J$102,"&lt;&gt;"))&gt;0,"●",""))</f>
        <v/>
      </c>
      <c r="N32" s="17">
        <f>IF($C32&lt;&gt;"開所","",COUNTA($D32:$G32))</f>
        <v/>
      </c>
      <c r="O32" s="6">
        <f>IF($C32&lt;&gt;"開所","",IF($N32=0,"活動未入力",IF(COUNTIF($I32:$M32,"●")=0,"領域の紐づけなし","")))</f>
        <v/>
      </c>
      <c r="P32" s="6" t="n"/>
    </row>
    <row r="33" ht="20" customHeight="1">
      <c r="A33" s="39">
        <f>IF(A32="","",IF(MONTH(A32+1)&lt;&gt;MONTH($B$2),"",A32+1))</f>
        <v/>
      </c>
      <c r="B33" s="17">
        <f>IF($A33="","",TEXT($A33,"aaa"))</f>
        <v/>
      </c>
      <c r="C33" s="17">
        <f>IF($A33="","",IF(OR(TEXT($A33,"aaa")="日",COUNTIF($R$6:$R$20,$A33)&gt;0),"休業","開所"))</f>
        <v/>
      </c>
      <c r="D33" s="6" t="n"/>
      <c r="E33" s="6" t="n"/>
      <c r="F33" s="6" t="n"/>
      <c r="G33" s="6" t="n"/>
      <c r="H33" s="6">
        <f>IFERROR(INDEX('02_活動マスタ_5領域対応表'!$K:$K,MATCH($D33,'02_活動マスタ_5領域対応表'!$B:$B,0)),"")</f>
        <v/>
      </c>
      <c r="I33" s="17">
        <f>IF($C33&lt;&gt;"開所","",IF(SUMPRODUCT(COUNTIFS('02_活動マスタ_5領域対応表'!$B$3:$B$102,$D33:$G33,'02_活動マスタ_5領域対応表'!$F$3:$F$102,"&lt;&gt;"))&gt;0,"●",""))</f>
        <v/>
      </c>
      <c r="J33" s="17">
        <f>IF($C33&lt;&gt;"開所","",IF(SUMPRODUCT(COUNTIFS('02_活動マスタ_5領域対応表'!$B$3:$B$102,$D33:$G33,'02_活動マスタ_5領域対応表'!$G$3:$G$102,"&lt;&gt;"))&gt;0,"●",""))</f>
        <v/>
      </c>
      <c r="K33" s="17">
        <f>IF($C33&lt;&gt;"開所","",IF(SUMPRODUCT(COUNTIFS('02_活動マスタ_5領域対応表'!$B$3:$B$102,$D33:$G33,'02_活動マスタ_5領域対応表'!$H$3:$H$102,"&lt;&gt;"))&gt;0,"●",""))</f>
        <v/>
      </c>
      <c r="L33" s="17">
        <f>IF($C33&lt;&gt;"開所","",IF(SUMPRODUCT(COUNTIFS('02_活動マスタ_5領域対応表'!$B$3:$B$102,$D33:$G33,'02_活動マスタ_5領域対応表'!$I$3:$I$102,"&lt;&gt;"))&gt;0,"●",""))</f>
        <v/>
      </c>
      <c r="M33" s="17">
        <f>IF($C33&lt;&gt;"開所","",IF(SUMPRODUCT(COUNTIFS('02_活動マスタ_5領域対応表'!$B$3:$B$102,$D33:$G33,'02_活動マスタ_5領域対応表'!$J$3:$J$102,"&lt;&gt;"))&gt;0,"●",""))</f>
        <v/>
      </c>
      <c r="N33" s="17">
        <f>IF($C33&lt;&gt;"開所","",COUNTA($D33:$G33))</f>
        <v/>
      </c>
      <c r="O33" s="6">
        <f>IF($C33&lt;&gt;"開所","",IF($N33=0,"活動未入力",IF(COUNTIF($I33:$M33,"●")=0,"領域の紐づけなし","")))</f>
        <v/>
      </c>
      <c r="P33" s="6" t="n"/>
    </row>
    <row r="34" ht="20" customHeight="1">
      <c r="A34" s="39">
        <f>IF(A33="","",IF(MONTH(A33+1)&lt;&gt;MONTH($B$2),"",A33+1))</f>
        <v/>
      </c>
      <c r="B34" s="17">
        <f>IF($A34="","",TEXT($A34,"aaa"))</f>
        <v/>
      </c>
      <c r="C34" s="17">
        <f>IF($A34="","",IF(OR(TEXT($A34,"aaa")="日",COUNTIF($R$6:$R$20,$A34)&gt;0),"休業","開所"))</f>
        <v/>
      </c>
      <c r="D34" s="6" t="n"/>
      <c r="E34" s="6" t="n"/>
      <c r="F34" s="6" t="n"/>
      <c r="G34" s="6" t="n"/>
      <c r="H34" s="6">
        <f>IFERROR(INDEX('02_活動マスタ_5領域対応表'!$K:$K,MATCH($D34,'02_活動マスタ_5領域対応表'!$B:$B,0)),"")</f>
        <v/>
      </c>
      <c r="I34" s="17">
        <f>IF($C34&lt;&gt;"開所","",IF(SUMPRODUCT(COUNTIFS('02_活動マスタ_5領域対応表'!$B$3:$B$102,$D34:$G34,'02_活動マスタ_5領域対応表'!$F$3:$F$102,"&lt;&gt;"))&gt;0,"●",""))</f>
        <v/>
      </c>
      <c r="J34" s="17">
        <f>IF($C34&lt;&gt;"開所","",IF(SUMPRODUCT(COUNTIFS('02_活動マスタ_5領域対応表'!$B$3:$B$102,$D34:$G34,'02_活動マスタ_5領域対応表'!$G$3:$G$102,"&lt;&gt;"))&gt;0,"●",""))</f>
        <v/>
      </c>
      <c r="K34" s="17">
        <f>IF($C34&lt;&gt;"開所","",IF(SUMPRODUCT(COUNTIFS('02_活動マスタ_5領域対応表'!$B$3:$B$102,$D34:$G34,'02_活動マスタ_5領域対応表'!$H$3:$H$102,"&lt;&gt;"))&gt;0,"●",""))</f>
        <v/>
      </c>
      <c r="L34" s="17">
        <f>IF($C34&lt;&gt;"開所","",IF(SUMPRODUCT(COUNTIFS('02_活動マスタ_5領域対応表'!$B$3:$B$102,$D34:$G34,'02_活動マスタ_5領域対応表'!$I$3:$I$102,"&lt;&gt;"))&gt;0,"●",""))</f>
        <v/>
      </c>
      <c r="M34" s="17">
        <f>IF($C34&lt;&gt;"開所","",IF(SUMPRODUCT(COUNTIFS('02_活動マスタ_5領域対応表'!$B$3:$B$102,$D34:$G34,'02_活動マスタ_5領域対応表'!$J$3:$J$102,"&lt;&gt;"))&gt;0,"●",""))</f>
        <v/>
      </c>
      <c r="N34" s="17">
        <f>IF($C34&lt;&gt;"開所","",COUNTA($D34:$G34))</f>
        <v/>
      </c>
      <c r="O34" s="6">
        <f>IF($C34&lt;&gt;"開所","",IF($N34=0,"活動未入力",IF(COUNTIF($I34:$M34,"●")=0,"領域の紐づけなし","")))</f>
        <v/>
      </c>
      <c r="P34" s="6" t="n"/>
    </row>
    <row r="35" ht="20" customHeight="1">
      <c r="A35" s="39">
        <f>IF(A34="","",IF(MONTH(A34+1)&lt;&gt;MONTH($B$2),"",A34+1))</f>
        <v/>
      </c>
      <c r="B35" s="17">
        <f>IF($A35="","",TEXT($A35,"aaa"))</f>
        <v/>
      </c>
      <c r="C35" s="17">
        <f>IF($A35="","",IF(OR(TEXT($A35,"aaa")="日",COUNTIF($R$6:$R$20,$A35)&gt;0),"休業","開所"))</f>
        <v/>
      </c>
      <c r="D35" s="6" t="n"/>
      <c r="E35" s="6" t="n"/>
      <c r="F35" s="6" t="n"/>
      <c r="G35" s="6" t="n"/>
      <c r="H35" s="6">
        <f>IFERROR(INDEX('02_活動マスタ_5領域対応表'!$K:$K,MATCH($D35,'02_活動マスタ_5領域対応表'!$B:$B,0)),"")</f>
        <v/>
      </c>
      <c r="I35" s="17">
        <f>IF($C35&lt;&gt;"開所","",IF(SUMPRODUCT(COUNTIFS('02_活動マスタ_5領域対応表'!$B$3:$B$102,$D35:$G35,'02_活動マスタ_5領域対応表'!$F$3:$F$102,"&lt;&gt;"))&gt;0,"●",""))</f>
        <v/>
      </c>
      <c r="J35" s="17">
        <f>IF($C35&lt;&gt;"開所","",IF(SUMPRODUCT(COUNTIFS('02_活動マスタ_5領域対応表'!$B$3:$B$102,$D35:$G35,'02_活動マスタ_5領域対応表'!$G$3:$G$102,"&lt;&gt;"))&gt;0,"●",""))</f>
        <v/>
      </c>
      <c r="K35" s="17">
        <f>IF($C35&lt;&gt;"開所","",IF(SUMPRODUCT(COUNTIFS('02_活動マスタ_5領域対応表'!$B$3:$B$102,$D35:$G35,'02_活動マスタ_5領域対応表'!$H$3:$H$102,"&lt;&gt;"))&gt;0,"●",""))</f>
        <v/>
      </c>
      <c r="L35" s="17">
        <f>IF($C35&lt;&gt;"開所","",IF(SUMPRODUCT(COUNTIFS('02_活動マスタ_5領域対応表'!$B$3:$B$102,$D35:$G35,'02_活動マスタ_5領域対応表'!$I$3:$I$102,"&lt;&gt;"))&gt;0,"●",""))</f>
        <v/>
      </c>
      <c r="M35" s="17">
        <f>IF($C35&lt;&gt;"開所","",IF(SUMPRODUCT(COUNTIFS('02_活動マスタ_5領域対応表'!$B$3:$B$102,$D35:$G35,'02_活動マスタ_5領域対応表'!$J$3:$J$102,"&lt;&gt;"))&gt;0,"●",""))</f>
        <v/>
      </c>
      <c r="N35" s="17">
        <f>IF($C35&lt;&gt;"開所","",COUNTA($D35:$G35))</f>
        <v/>
      </c>
      <c r="O35" s="6">
        <f>IF($C35&lt;&gt;"開所","",IF($N35=0,"活動未入力",IF(COUNTIF($I35:$M35,"●")=0,"領域の紐づけなし","")))</f>
        <v/>
      </c>
      <c r="P35" s="6" t="n"/>
    </row>
    <row r="36" ht="20" customHeight="1">
      <c r="A36" s="39">
        <f>IF(A35="","",IF(MONTH(A35+1)&lt;&gt;MONTH($B$2),"",A35+1))</f>
        <v/>
      </c>
      <c r="B36" s="17">
        <f>IF($A36="","",TEXT($A36,"aaa"))</f>
        <v/>
      </c>
      <c r="C36" s="17">
        <f>IF($A36="","",IF(OR(TEXT($A36,"aaa")="日",COUNTIF($R$6:$R$20,$A36)&gt;0),"休業","開所"))</f>
        <v/>
      </c>
      <c r="D36" s="6" t="n"/>
      <c r="E36" s="6" t="n"/>
      <c r="F36" s="6" t="n"/>
      <c r="G36" s="6" t="n"/>
      <c r="H36" s="6">
        <f>IFERROR(INDEX('02_活動マスタ_5領域対応表'!$K:$K,MATCH($D36,'02_活動マスタ_5領域対応表'!$B:$B,0)),"")</f>
        <v/>
      </c>
      <c r="I36" s="17">
        <f>IF($C36&lt;&gt;"開所","",IF(SUMPRODUCT(COUNTIFS('02_活動マスタ_5領域対応表'!$B$3:$B$102,$D36:$G36,'02_活動マスタ_5領域対応表'!$F$3:$F$102,"&lt;&gt;"))&gt;0,"●",""))</f>
        <v/>
      </c>
      <c r="J36" s="17">
        <f>IF($C36&lt;&gt;"開所","",IF(SUMPRODUCT(COUNTIFS('02_活動マスタ_5領域対応表'!$B$3:$B$102,$D36:$G36,'02_活動マスタ_5領域対応表'!$G$3:$G$102,"&lt;&gt;"))&gt;0,"●",""))</f>
        <v/>
      </c>
      <c r="K36" s="17">
        <f>IF($C36&lt;&gt;"開所","",IF(SUMPRODUCT(COUNTIFS('02_活動マスタ_5領域対応表'!$B$3:$B$102,$D36:$G36,'02_活動マスタ_5領域対応表'!$H$3:$H$102,"&lt;&gt;"))&gt;0,"●",""))</f>
        <v/>
      </c>
      <c r="L36" s="17">
        <f>IF($C36&lt;&gt;"開所","",IF(SUMPRODUCT(COUNTIFS('02_活動マスタ_5領域対応表'!$B$3:$B$102,$D36:$G36,'02_活動マスタ_5領域対応表'!$I$3:$I$102,"&lt;&gt;"))&gt;0,"●",""))</f>
        <v/>
      </c>
      <c r="M36" s="17">
        <f>IF($C36&lt;&gt;"開所","",IF(SUMPRODUCT(COUNTIFS('02_活動マスタ_5領域対応表'!$B$3:$B$102,$D36:$G36,'02_活動マスタ_5領域対応表'!$J$3:$J$102,"&lt;&gt;"))&gt;0,"●",""))</f>
        <v/>
      </c>
      <c r="N36" s="17">
        <f>IF($C36&lt;&gt;"開所","",COUNTA($D36:$G36))</f>
        <v/>
      </c>
      <c r="O36" s="6">
        <f>IF($C36&lt;&gt;"開所","",IF($N36=0,"活動未入力",IF(COUNTIF($I36:$M36,"●")=0,"領域の紐づけなし","")))</f>
        <v/>
      </c>
      <c r="P36" s="6" t="n"/>
    </row>
  </sheetData>
  <mergeCells count="5">
    <mergeCell ref="C2:H2"/>
    <mergeCell ref="A1:P1"/>
    <mergeCell ref="A4:P4"/>
    <mergeCell ref="A3:B3"/>
    <mergeCell ref="D3:H3"/>
  </mergeCells>
  <conditionalFormatting sqref="A6:P36">
    <cfRule type="expression" priority="1" dxfId="0">
      <formula>$O6&lt;&gt;""</formula>
    </cfRule>
  </conditionalFormatting>
  <dataValidations count="2">
    <dataValidation sqref="D6:G36" showDropDown="0" showInputMessage="0" showErrorMessage="0" allowBlank="1" type="list">
      <formula1>活動名リスト</formula1>
    </dataValidation>
    <dataValidation sqref="C6:C36" showDropDown="0" showInputMessage="0" showErrorMessage="0" allowBlank="1" type="list">
      <formula1>"開所,休業"</formula1>
    </dataValidation>
  </dataValidations>
  <pageMargins left="0.4" right="0.4" top="0.5" bottom="0.5" header="0.5" footer="0.5"/>
  <pageSetup orientation="landscape" paperSize="9" fitToHeight="0" fitToWidth="1"/>
  <legacyDrawing xmlns:r="http://schemas.openxmlformats.org/officeDocument/2006/relationships" r:id="anysvml"/>
</worksheet>
</file>

<file path=xl/worksheets/sheet5.xml><?xml version="1.0" encoding="utf-8"?>
<worksheet xmlns="http://schemas.openxmlformats.org/spreadsheetml/2006/main">
  <sheetPr>
    <outlinePr summaryBelow="1" summaryRight="1"/>
    <pageSetUpPr fitToPage="1"/>
  </sheetPr>
  <dimension ref="A1:I105"/>
  <sheetViews>
    <sheetView workbookViewId="0">
      <pane ySplit="5" topLeftCell="A6" activePane="bottomLeft" state="frozen"/>
      <selection pane="bottomLeft" activeCell="A1" sqref="A1"/>
    </sheetView>
  </sheetViews>
  <sheetFormatPr baseColWidth="8" defaultRowHeight="15"/>
  <cols>
    <col width="24" customWidth="1" min="1" max="1"/>
    <col width="12" customWidth="1" min="2" max="2"/>
    <col width="12" customWidth="1" min="3" max="3"/>
    <col width="40" customWidth="1" min="4" max="4"/>
    <col width="3" customWidth="1" min="5" max="5"/>
    <col width="30" customWidth="1" min="6" max="6"/>
    <col width="12" customWidth="1" min="7" max="7"/>
    <col width="12" customWidth="1" min="8" max="8"/>
    <col width="34" customWidth="1" min="9" max="9"/>
  </cols>
  <sheetData>
    <row r="1" ht="26" customHeight="1">
      <c r="A1" s="15" t="inlineStr">
        <is>
          <t>04_5領域カバー率｜03_月間計画表から自動集計します（入力欄はありません）。根拠：指定通所基準第26条の2／ガイドライン別添 自己評価表（事業所職員向け）項目17「活動プログラムの立案をチームで行っているか」・項目18「活動プログラムが固定化しないよう工夫しているか」</t>
        </is>
      </c>
    </row>
    <row r="2">
      <c r="A2" s="18" t="inlineStr">
        <is>
          <t>対象年月</t>
        </is>
      </c>
      <c r="B2" s="23">
        <f>IF('03_月間計画表'!$B$2="","",TEXT('03_月間計画表'!$B$2,"yyyy年m月"))</f>
        <v/>
      </c>
    </row>
    <row r="3">
      <c r="A3" s="18" t="inlineStr">
        <is>
          <t>開所日数</t>
        </is>
      </c>
      <c r="B3" s="23">
        <f>COUNTIF('03_月間計画表'!$C$6:$C$36,"開所")</f>
        <v/>
      </c>
    </row>
    <row r="4"/>
    <row r="5" ht="34" customHeight="1">
      <c r="A5" s="8" t="inlineStr">
        <is>
          <t>領域</t>
        </is>
      </c>
      <c r="B5" s="8" t="inlineStr">
        <is>
          <t>実施日数（自動）</t>
        </is>
      </c>
      <c r="C5" s="8" t="inlineStr">
        <is>
          <t>カバー率（自動）</t>
        </is>
      </c>
      <c r="D5" s="8" t="inlineStr">
        <is>
          <t>判定（自動）</t>
        </is>
      </c>
      <c r="E5" s="8" t="inlineStr"/>
      <c r="F5" s="8" t="inlineStr">
        <is>
          <t>活動名</t>
        </is>
      </c>
      <c r="G5" s="8" t="inlineStr">
        <is>
          <t>実施日数（自動）</t>
        </is>
      </c>
      <c r="H5" s="8" t="inlineStr">
        <is>
          <t>実施率（自動）</t>
        </is>
      </c>
      <c r="I5" s="8" t="inlineStr">
        <is>
          <t>固定化チェック（自動）</t>
        </is>
      </c>
    </row>
    <row r="6" ht="22" customHeight="1">
      <c r="A6" s="13" t="inlineStr">
        <is>
          <t>健康・生活</t>
        </is>
      </c>
      <c r="B6" s="13">
        <f>COUNTIF('03_月間計画表'!I$6:I$36,"●")</f>
        <v/>
      </c>
      <c r="C6" s="24">
        <f>IF($B$3=0,"",B6/$B$3)</f>
        <v/>
      </c>
      <c r="D6" s="13">
        <f>IF($B$3=0,"",IF(B6=0,"■ 未実施：支援プログラムに掲げた領域が今月ゼロ",IF(C6&lt;0.3,"▲ 実施日が少ない","OK")))</f>
        <v/>
      </c>
      <c r="F6" s="6">
        <f>IF('02_活動マスタ_5領域対応表'!B3="","",'02_活動マスタ_5領域対応表'!B3)</f>
        <v/>
      </c>
      <c r="G6" s="6">
        <f>IF($F6="","",SUMPRODUCT(--(('03_月間計画表'!$D$6:$D$36=$F6)+('03_月間計画表'!$E$6:$E$36=$F6)+('03_月間計画表'!$F$6:$F$36=$F6)+('03_月間計画表'!$G$6:$G$36=$F6)&gt;0)))</f>
        <v/>
      </c>
      <c r="H6" s="25">
        <f>IF(OR($F6="",$B$3=0),"",G6/$B$3)</f>
        <v/>
      </c>
      <c r="I6" s="6">
        <f>IF($H6="","",IF($H6&lt;0.9,"",IF(IFERROR(INDEX('02_活動マスタ_5領域対応表'!$Q:$Q,MATCH($F6,'02_活動マスタ_5領域対応表'!$B:$B,0)),"")="日課","日課（毎日実施：固定化チェックの対象外）","固定化の懸念（ガイドライン自己評価18）")))</f>
        <v/>
      </c>
    </row>
    <row r="7" ht="22" customHeight="1">
      <c r="A7" s="13" t="inlineStr">
        <is>
          <t>運動・感覚</t>
        </is>
      </c>
      <c r="B7" s="13">
        <f>COUNTIF('03_月間計画表'!J$6:J$36,"●")</f>
        <v/>
      </c>
      <c r="C7" s="24">
        <f>IF($B$3=0,"",B7/$B$3)</f>
        <v/>
      </c>
      <c r="D7" s="13">
        <f>IF($B$3=0,"",IF(B7=0,"■ 未実施：支援プログラムに掲げた領域が今月ゼロ",IF(C7&lt;0.3,"▲ 実施日が少ない","OK")))</f>
        <v/>
      </c>
      <c r="F7" s="6">
        <f>IF('02_活動マスタ_5領域対応表'!B4="","",'02_活動マスタ_5領域対応表'!B4)</f>
        <v/>
      </c>
      <c r="G7" s="6">
        <f>IF($F7="","",SUMPRODUCT(--(('03_月間計画表'!$D$6:$D$36=$F7)+('03_月間計画表'!$E$6:$E$36=$F7)+('03_月間計画表'!$F$6:$F$36=$F7)+('03_月間計画表'!$G$6:$G$36=$F7)&gt;0)))</f>
        <v/>
      </c>
      <c r="H7" s="25">
        <f>IF(OR($F7="",$B$3=0),"",G7/$B$3)</f>
        <v/>
      </c>
      <c r="I7" s="6">
        <f>IF($H7="","",IF($H7&lt;0.9,"",IF(IFERROR(INDEX('02_活動マスタ_5領域対応表'!$Q:$Q,MATCH($F7,'02_活動マスタ_5領域対応表'!$B:$B,0)),"")="日課","日課（毎日実施：固定化チェックの対象外）","固定化の懸念（ガイドライン自己評価18）")))</f>
        <v/>
      </c>
    </row>
    <row r="8" ht="22" customHeight="1">
      <c r="A8" s="13" t="inlineStr">
        <is>
          <t>認知・行動</t>
        </is>
      </c>
      <c r="B8" s="13">
        <f>COUNTIF('03_月間計画表'!K$6:K$36,"●")</f>
        <v/>
      </c>
      <c r="C8" s="24">
        <f>IF($B$3=0,"",B8/$B$3)</f>
        <v/>
      </c>
      <c r="D8" s="13">
        <f>IF($B$3=0,"",IF(B8=0,"■ 未実施：支援プログラムに掲げた領域が今月ゼロ",IF(C8&lt;0.3,"▲ 実施日が少ない","OK")))</f>
        <v/>
      </c>
      <c r="F8" s="6">
        <f>IF('02_活動マスタ_5領域対応表'!B5="","",'02_活動マスタ_5領域対応表'!B5)</f>
        <v/>
      </c>
      <c r="G8" s="6">
        <f>IF($F8="","",SUMPRODUCT(--(('03_月間計画表'!$D$6:$D$36=$F8)+('03_月間計画表'!$E$6:$E$36=$F8)+('03_月間計画表'!$F$6:$F$36=$F8)+('03_月間計画表'!$G$6:$G$36=$F8)&gt;0)))</f>
        <v/>
      </c>
      <c r="H8" s="25">
        <f>IF(OR($F8="",$B$3=0),"",G8/$B$3)</f>
        <v/>
      </c>
      <c r="I8" s="6">
        <f>IF($H8="","",IF($H8&lt;0.9,"",IF(IFERROR(INDEX('02_活動マスタ_5領域対応表'!$Q:$Q,MATCH($F8,'02_活動マスタ_5領域対応表'!$B:$B,0)),"")="日課","日課（毎日実施：固定化チェックの対象外）","固定化の懸念（ガイドライン自己評価18）")))</f>
        <v/>
      </c>
    </row>
    <row r="9" ht="22" customHeight="1">
      <c r="A9" s="13" t="inlineStr">
        <is>
          <t>言語・コミュニケーション</t>
        </is>
      </c>
      <c r="B9" s="13">
        <f>COUNTIF('03_月間計画表'!L$6:L$36,"●")</f>
        <v/>
      </c>
      <c r="C9" s="24">
        <f>IF($B$3=0,"",B9/$B$3)</f>
        <v/>
      </c>
      <c r="D9" s="13">
        <f>IF($B$3=0,"",IF(B9=0,"■ 未実施：支援プログラムに掲げた領域が今月ゼロ",IF(C9&lt;0.3,"▲ 実施日が少ない","OK")))</f>
        <v/>
      </c>
      <c r="F9" s="6">
        <f>IF('02_活動マスタ_5領域対応表'!B6="","",'02_活動マスタ_5領域対応表'!B6)</f>
        <v/>
      </c>
      <c r="G9" s="6">
        <f>IF($F9="","",SUMPRODUCT(--(('03_月間計画表'!$D$6:$D$36=$F9)+('03_月間計画表'!$E$6:$E$36=$F9)+('03_月間計画表'!$F$6:$F$36=$F9)+('03_月間計画表'!$G$6:$G$36=$F9)&gt;0)))</f>
        <v/>
      </c>
      <c r="H9" s="25">
        <f>IF(OR($F9="",$B$3=0),"",G9/$B$3)</f>
        <v/>
      </c>
      <c r="I9" s="6">
        <f>IF($H9="","",IF($H9&lt;0.9,"",IF(IFERROR(INDEX('02_活動マスタ_5領域対応表'!$Q:$Q,MATCH($F9,'02_活動マスタ_5領域対応表'!$B:$B,0)),"")="日課","日課（毎日実施：固定化チェックの対象外）","固定化の懸念（ガイドライン自己評価18）")))</f>
        <v/>
      </c>
    </row>
    <row r="10" ht="22" customHeight="1">
      <c r="A10" s="13" t="inlineStr">
        <is>
          <t>人間関係・社会性</t>
        </is>
      </c>
      <c r="B10" s="13">
        <f>COUNTIF('03_月間計画表'!M$6:M$36,"●")</f>
        <v/>
      </c>
      <c r="C10" s="24">
        <f>IF($B$3=0,"",B10/$B$3)</f>
        <v/>
      </c>
      <c r="D10" s="13">
        <f>IF($B$3=0,"",IF(B10=0,"■ 未実施：支援プログラムに掲げた領域が今月ゼロ",IF(C10&lt;0.3,"▲ 実施日が少ない","OK")))</f>
        <v/>
      </c>
      <c r="F10" s="6">
        <f>IF('02_活動マスタ_5領域対応表'!B7="","",'02_活動マスタ_5領域対応表'!B7)</f>
        <v/>
      </c>
      <c r="G10" s="6">
        <f>IF($F10="","",SUMPRODUCT(--(('03_月間計画表'!$D$6:$D$36=$F10)+('03_月間計画表'!$E$6:$E$36=$F10)+('03_月間計画表'!$F$6:$F$36=$F10)+('03_月間計画表'!$G$6:$G$36=$F10)&gt;0)))</f>
        <v/>
      </c>
      <c r="H10" s="25">
        <f>IF(OR($F10="",$B$3=0),"",G10/$B$3)</f>
        <v/>
      </c>
      <c r="I10" s="6">
        <f>IF($H10="","",IF($H10&lt;0.9,"",IF(IFERROR(INDEX('02_活動マスタ_5領域対応表'!$Q:$Q,MATCH($F10,'02_活動マスタ_5領域対応表'!$B:$B,0)),"")="日課","日課（毎日実施：固定化チェックの対象外）","固定化の懸念（ガイドライン自己評価18）")))</f>
        <v/>
      </c>
    </row>
    <row r="11">
      <c r="F11" s="6">
        <f>IF('02_活動マスタ_5領域対応表'!B8="","",'02_活動マスタ_5領域対応表'!B8)</f>
        <v/>
      </c>
      <c r="G11" s="6">
        <f>IF($F11="","",SUMPRODUCT(--(('03_月間計画表'!$D$6:$D$36=$F11)+('03_月間計画表'!$E$6:$E$36=$F11)+('03_月間計画表'!$F$6:$F$36=$F11)+('03_月間計画表'!$G$6:$G$36=$F11)&gt;0)))</f>
        <v/>
      </c>
      <c r="H11" s="25">
        <f>IF(OR($F11="",$B$3=0),"",G11/$B$3)</f>
        <v/>
      </c>
      <c r="I11" s="6">
        <f>IF($H11="","",IF($H11&lt;0.9,"",IF(IFERROR(INDEX('02_活動マスタ_5領域対応表'!$Q:$Q,MATCH($F11,'02_活動マスタ_5領域対応表'!$B:$B,0)),"")="日課","日課（毎日実施：固定化チェックの対象外）","固定化の懸念（ガイドライン自己評価18）")))</f>
        <v/>
      </c>
    </row>
    <row r="12" ht="24" customHeight="1">
      <c r="A12" s="18" t="inlineStr">
        <is>
          <t>総合判定</t>
        </is>
      </c>
      <c r="B12" s="26">
        <f>IF($B$3=0,"03_月間計画表に対象年月と活動を入力してください。",IF(COUNTIF($B$6:$B$10,0)&gt;0,"5領域のうち実施ゼロの領域があります。月間計画を見直してください。","5領域すべて実施されています。"))</f>
        <v/>
      </c>
      <c r="F12" s="6">
        <f>IF('02_活動マスタ_5領域対応表'!B9="","",'02_活動マスタ_5領域対応表'!B9)</f>
        <v/>
      </c>
      <c r="G12" s="6">
        <f>IF($F12="","",SUMPRODUCT(--(('03_月間計画表'!$D$6:$D$36=$F12)+('03_月間計画表'!$E$6:$E$36=$F12)+('03_月間計画表'!$F$6:$F$36=$F12)+('03_月間計画表'!$G$6:$G$36=$F12)&gt;0)))</f>
        <v/>
      </c>
      <c r="H12" s="25">
        <f>IF(OR($F12="",$B$3=0),"",G12/$B$3)</f>
        <v/>
      </c>
      <c r="I12" s="6">
        <f>IF($H12="","",IF($H12&lt;0.9,"",IF(IFERROR(INDEX('02_活動マスタ_5領域対応表'!$Q:$Q,MATCH($F12,'02_活動マスタ_5領域対応表'!$B:$B,0)),"")="日課","日課（毎日実施：固定化チェックの対象外）","固定化の懸念（ガイドライン自己評価18）")))</f>
        <v/>
      </c>
    </row>
    <row r="13">
      <c r="F13" s="6">
        <f>IF('02_活動マスタ_5領域対応表'!B10="","",'02_活動マスタ_5領域対応表'!B10)</f>
        <v/>
      </c>
      <c r="G13" s="6">
        <f>IF($F13="","",SUMPRODUCT(--(('03_月間計画表'!$D$6:$D$36=$F13)+('03_月間計画表'!$E$6:$E$36=$F13)+('03_月間計画表'!$F$6:$F$36=$F13)+('03_月間計画表'!$G$6:$G$36=$F13)&gt;0)))</f>
        <v/>
      </c>
      <c r="H13" s="25">
        <f>IF(OR($F13="",$B$3=0),"",G13/$B$3)</f>
        <v/>
      </c>
      <c r="I13" s="6">
        <f>IF($H13="","",IF($H13&lt;0.9,"",IF(IFERROR(INDEX('02_活動マスタ_5領域対応表'!$Q:$Q,MATCH($F13,'02_活動マスタ_5領域対応表'!$B:$B,0)),"")="日課","日課（毎日実施：固定化チェックの対象外）","固定化の懸念（ガイドライン自己評価18）")))</f>
        <v/>
      </c>
    </row>
    <row r="14" ht="30" customHeight="1">
      <c r="A14" s="45" t="inlineStr">
        <is>
          <t>※ しきい値（カバー率30%未満で「実施日が少ない」、実施率90%以上で「固定化の懸念」）に法令上の基準はありません。本様式の運用上の目安です。</t>
        </is>
      </c>
      <c r="F14" s="6">
        <f>IF('02_活動マスタ_5領域対応表'!B11="","",'02_活動マスタ_5領域対応表'!B11)</f>
        <v/>
      </c>
      <c r="G14" s="6">
        <f>IF($F14="","",SUMPRODUCT(--(('03_月間計画表'!$D$6:$D$36=$F14)+('03_月間計画表'!$E$6:$E$36=$F14)+('03_月間計画表'!$F$6:$F$36=$F14)+('03_月間計画表'!$G$6:$G$36=$F14)&gt;0)))</f>
        <v/>
      </c>
      <c r="H14" s="25">
        <f>IF(OR($F14="",$B$3=0),"",G14/$B$3)</f>
        <v/>
      </c>
      <c r="I14" s="6">
        <f>IF($H14="","",IF($H14&lt;0.9,"",IF(IFERROR(INDEX('02_活動マスタ_5領域対応表'!$Q:$Q,MATCH($F14,'02_活動マスタ_5領域対応表'!$B:$B,0)),"")="日課","日課（毎日実施：固定化チェックの対象外）","固定化の懸念（ガイドライン自己評価18）")))</f>
        <v/>
      </c>
    </row>
    <row r="15" ht="60" customHeight="1">
      <c r="A15" s="45" t="inlineStr">
        <is>
          <t>※ ガイドライン自己評価項目18が問うているのは「活動プログラムの組合せ」の固定化です（児童発達支援ガイドライン「提供される活動プログラムを固定化することは、経験が限られてしまうことにもなるため、活動プログラムの組合せについて、創意工夫が求められる」）。朝の会・給食・帰りの会のように毎日行う日課は対象外です。02_活動マスタのQ列「区分」を「日課」にした活動は、実施率が高くても固定化の懸念として扱いません。</t>
        </is>
      </c>
      <c r="F15" s="6">
        <f>IF('02_活動マスタ_5領域対応表'!B12="","",'02_活動マスタ_5領域対応表'!B12)</f>
        <v/>
      </c>
      <c r="G15" s="6">
        <f>IF($F15="","",SUMPRODUCT(--(('03_月間計画表'!$D$6:$D$36=$F15)+('03_月間計画表'!$E$6:$E$36=$F15)+('03_月間計画表'!$F$6:$F$36=$F15)+('03_月間計画表'!$G$6:$G$36=$F15)&gt;0)))</f>
        <v/>
      </c>
      <c r="H15" s="25">
        <f>IF(OR($F15="",$B$3=0),"",G15/$B$3)</f>
        <v/>
      </c>
      <c r="I15" s="6">
        <f>IF($H15="","",IF($H15&lt;0.9,"",IF(IFERROR(INDEX('02_活動マスタ_5領域対応表'!$Q:$Q,MATCH($F15,'02_活動マスタ_5領域対応表'!$B:$B,0)),"")="日課","日課（毎日実施：固定化チェックの対象外）","固定化の懸念（ガイドライン自己評価18）")))</f>
        <v/>
      </c>
    </row>
    <row r="16">
      <c r="A16" s="27" t="inlineStr">
        <is>
          <t>記入例の開所日数</t>
        </is>
      </c>
      <c r="B16" s="27">
        <f>COUNTIF('07_記入例_月間計画表'!$C$6:$C$36,"開所")</f>
        <v/>
      </c>
      <c r="F16" s="6">
        <f>IF('02_活動マスタ_5領域対応表'!B13="","",'02_活動マスタ_5領域対応表'!B13)</f>
        <v/>
      </c>
      <c r="G16" s="6">
        <f>IF($F16="","",SUMPRODUCT(--(('03_月間計画表'!$D$6:$D$36=$F16)+('03_月間計画表'!$E$6:$E$36=$F16)+('03_月間計画表'!$F$6:$F$36=$F16)+('03_月間計画表'!$G$6:$G$36=$F16)&gt;0)))</f>
        <v/>
      </c>
      <c r="H16" s="25">
        <f>IF(OR($F16="",$B$3=0),"",G16/$B$3)</f>
        <v/>
      </c>
      <c r="I16" s="6">
        <f>IF($H16="","",IF($H16&lt;0.9,"",IF(IFERROR(INDEX('02_活動マスタ_5領域対応表'!$Q:$Q,MATCH($F16,'02_活動マスタ_5領域対応表'!$B:$B,0)),"")="日課","日課（毎日実施：固定化チェックの対象外）","固定化の懸念（ガイドライン自己評価18）")))</f>
        <v/>
      </c>
    </row>
    <row r="17">
      <c r="A17" s="3" t="inlineStr">
        <is>
          <t>【記入例】令和8年9月（07_記入例_月間計画表 からの自動集計）</t>
        </is>
      </c>
      <c r="F17" s="6">
        <f>IF('02_活動マスタ_5領域対応表'!B14="","",'02_活動マスタ_5領域対応表'!B14)</f>
        <v/>
      </c>
      <c r="G17" s="6">
        <f>IF($F17="","",SUMPRODUCT(--(('03_月間計画表'!$D$6:$D$36=$F17)+('03_月間計画表'!$E$6:$E$36=$F17)+('03_月間計画表'!$F$6:$F$36=$F17)+('03_月間計画表'!$G$6:$G$36=$F17)&gt;0)))</f>
        <v/>
      </c>
      <c r="H17" s="25">
        <f>IF(OR($F17="",$B$3=0),"",G17/$B$3)</f>
        <v/>
      </c>
      <c r="I17" s="6">
        <f>IF($H17="","",IF($H17&lt;0.9,"",IF(IFERROR(INDEX('02_活動マスタ_5領域対応表'!$Q:$Q,MATCH($F17,'02_活動マスタ_5領域対応表'!$B:$B,0)),"")="日課","日課（毎日実施：固定化チェックの対象外）","固定化の懸念（ガイドライン自己評価18）")))</f>
        <v/>
      </c>
    </row>
    <row r="18" ht="34" customHeight="1">
      <c r="A18" s="8" t="inlineStr">
        <is>
          <t>領域</t>
        </is>
      </c>
      <c r="B18" s="8" t="inlineStr">
        <is>
          <t>実施日数（自動）</t>
        </is>
      </c>
      <c r="C18" s="8" t="inlineStr">
        <is>
          <t>カバー率（自動）</t>
        </is>
      </c>
      <c r="D18" s="8" t="inlineStr">
        <is>
          <t>判定（自動）</t>
        </is>
      </c>
      <c r="F18" s="6">
        <f>IF('02_活動マスタ_5領域対応表'!B15="","",'02_活動マスタ_5領域対応表'!B15)</f>
        <v/>
      </c>
      <c r="G18" s="6">
        <f>IF($F18="","",SUMPRODUCT(--(('03_月間計画表'!$D$6:$D$36=$F18)+('03_月間計画表'!$E$6:$E$36=$F18)+('03_月間計画表'!$F$6:$F$36=$F18)+('03_月間計画表'!$G$6:$G$36=$F18)&gt;0)))</f>
        <v/>
      </c>
      <c r="H18" s="25">
        <f>IF(OR($F18="",$B$3=0),"",G18/$B$3)</f>
        <v/>
      </c>
      <c r="I18" s="6">
        <f>IF($H18="","",IF($H18&lt;0.9,"",IF(IFERROR(INDEX('02_活動マスタ_5領域対応表'!$Q:$Q,MATCH($F18,'02_活動マスタ_5領域対応表'!$B:$B,0)),"")="日課","日課（毎日実施：固定化チェックの対象外）","固定化の懸念（ガイドライン自己評価18）")))</f>
        <v/>
      </c>
    </row>
    <row r="19">
      <c r="A19" s="6" t="inlineStr">
        <is>
          <t>健康・生活</t>
        </is>
      </c>
      <c r="B19" s="6">
        <f>COUNTIF('07_記入例_月間計画表'!I$6:I$36,"●")</f>
        <v/>
      </c>
      <c r="C19" s="25">
        <f>IF($B$16=0,"",B19/$B$16)</f>
        <v/>
      </c>
      <c r="D19" s="6">
        <f>IF($B$16=0,"",IF(B19=0,"■ 未実施：支援プログラムに掲げた領域が今月ゼロ",IF(C19&lt;0.3,"▲ 実施日が少ない","OK")))</f>
        <v/>
      </c>
      <c r="F19" s="6">
        <f>IF('02_活動マスタ_5領域対応表'!B16="","",'02_活動マスタ_5領域対応表'!B16)</f>
        <v/>
      </c>
      <c r="G19" s="6">
        <f>IF($F19="","",SUMPRODUCT(--(('03_月間計画表'!$D$6:$D$36=$F19)+('03_月間計画表'!$E$6:$E$36=$F19)+('03_月間計画表'!$F$6:$F$36=$F19)+('03_月間計画表'!$G$6:$G$36=$F19)&gt;0)))</f>
        <v/>
      </c>
      <c r="H19" s="25">
        <f>IF(OR($F19="",$B$3=0),"",G19/$B$3)</f>
        <v/>
      </c>
      <c r="I19" s="6">
        <f>IF($H19="","",IF($H19&lt;0.9,"",IF(IFERROR(INDEX('02_活動マスタ_5領域対応表'!$Q:$Q,MATCH($F19,'02_活動マスタ_5領域対応表'!$B:$B,0)),"")="日課","日課（毎日実施：固定化チェックの対象外）","固定化の懸念（ガイドライン自己評価18）")))</f>
        <v/>
      </c>
    </row>
    <row r="20">
      <c r="A20" s="6" t="inlineStr">
        <is>
          <t>運動・感覚</t>
        </is>
      </c>
      <c r="B20" s="6">
        <f>COUNTIF('07_記入例_月間計画表'!J$6:J$36,"●")</f>
        <v/>
      </c>
      <c r="C20" s="25">
        <f>IF($B$16=0,"",B20/$B$16)</f>
        <v/>
      </c>
      <c r="D20" s="6">
        <f>IF($B$16=0,"",IF(B20=0,"■ 未実施：支援プログラムに掲げた領域が今月ゼロ",IF(C20&lt;0.3,"▲ 実施日が少ない","OK")))</f>
        <v/>
      </c>
      <c r="F20" s="6">
        <f>IF('02_活動マスタ_5領域対応表'!B17="","",'02_活動マスタ_5領域対応表'!B17)</f>
        <v/>
      </c>
      <c r="G20" s="6">
        <f>IF($F20="","",SUMPRODUCT(--(('03_月間計画表'!$D$6:$D$36=$F20)+('03_月間計画表'!$E$6:$E$36=$F20)+('03_月間計画表'!$F$6:$F$36=$F20)+('03_月間計画表'!$G$6:$G$36=$F20)&gt;0)))</f>
        <v/>
      </c>
      <c r="H20" s="25">
        <f>IF(OR($F20="",$B$3=0),"",G20/$B$3)</f>
        <v/>
      </c>
      <c r="I20" s="6">
        <f>IF($H20="","",IF($H20&lt;0.9,"",IF(IFERROR(INDEX('02_活動マスタ_5領域対応表'!$Q:$Q,MATCH($F20,'02_活動マスタ_5領域対応表'!$B:$B,0)),"")="日課","日課（毎日実施：固定化チェックの対象外）","固定化の懸念（ガイドライン自己評価18）")))</f>
        <v/>
      </c>
    </row>
    <row r="21">
      <c r="A21" s="6" t="inlineStr">
        <is>
          <t>認知・行動</t>
        </is>
      </c>
      <c r="B21" s="6">
        <f>COUNTIF('07_記入例_月間計画表'!K$6:K$36,"●")</f>
        <v/>
      </c>
      <c r="C21" s="25">
        <f>IF($B$16=0,"",B21/$B$16)</f>
        <v/>
      </c>
      <c r="D21" s="6">
        <f>IF($B$16=0,"",IF(B21=0,"■ 未実施：支援プログラムに掲げた領域が今月ゼロ",IF(C21&lt;0.3,"▲ 実施日が少ない","OK")))</f>
        <v/>
      </c>
      <c r="F21" s="6">
        <f>IF('02_活動マスタ_5領域対応表'!B18="","",'02_活動マスタ_5領域対応表'!B18)</f>
        <v/>
      </c>
      <c r="G21" s="6">
        <f>IF($F21="","",SUMPRODUCT(--(('03_月間計画表'!$D$6:$D$36=$F21)+('03_月間計画表'!$E$6:$E$36=$F21)+('03_月間計画表'!$F$6:$F$36=$F21)+('03_月間計画表'!$G$6:$G$36=$F21)&gt;0)))</f>
        <v/>
      </c>
      <c r="H21" s="25">
        <f>IF(OR($F21="",$B$3=0),"",G21/$B$3)</f>
        <v/>
      </c>
      <c r="I21" s="6">
        <f>IF($H21="","",IF($H21&lt;0.9,"",IF(IFERROR(INDEX('02_活動マスタ_5領域対応表'!$Q:$Q,MATCH($F21,'02_活動マスタ_5領域対応表'!$B:$B,0)),"")="日課","日課（毎日実施：固定化チェックの対象外）","固定化の懸念（ガイドライン自己評価18）")))</f>
        <v/>
      </c>
    </row>
    <row r="22">
      <c r="A22" s="6" t="inlineStr">
        <is>
          <t>言語・コミュニケーション</t>
        </is>
      </c>
      <c r="B22" s="6">
        <f>COUNTIF('07_記入例_月間計画表'!L$6:L$36,"●")</f>
        <v/>
      </c>
      <c r="C22" s="25">
        <f>IF($B$16=0,"",B22/$B$16)</f>
        <v/>
      </c>
      <c r="D22" s="6">
        <f>IF($B$16=0,"",IF(B22=0,"■ 未実施：支援プログラムに掲げた領域が今月ゼロ",IF(C22&lt;0.3,"▲ 実施日が少ない","OK")))</f>
        <v/>
      </c>
      <c r="F22" s="6">
        <f>IF('02_活動マスタ_5領域対応表'!B19="","",'02_活動マスタ_5領域対応表'!B19)</f>
        <v/>
      </c>
      <c r="G22" s="6">
        <f>IF($F22="","",SUMPRODUCT(--(('03_月間計画表'!$D$6:$D$36=$F22)+('03_月間計画表'!$E$6:$E$36=$F22)+('03_月間計画表'!$F$6:$F$36=$F22)+('03_月間計画表'!$G$6:$G$36=$F22)&gt;0)))</f>
        <v/>
      </c>
      <c r="H22" s="25">
        <f>IF(OR($F22="",$B$3=0),"",G22/$B$3)</f>
        <v/>
      </c>
      <c r="I22" s="6">
        <f>IF($H22="","",IF($H22&lt;0.9,"",IF(IFERROR(INDEX('02_活動マスタ_5領域対応表'!$Q:$Q,MATCH($F22,'02_活動マスタ_5領域対応表'!$B:$B,0)),"")="日課","日課（毎日実施：固定化チェックの対象外）","固定化の懸念（ガイドライン自己評価18）")))</f>
        <v/>
      </c>
    </row>
    <row r="23">
      <c r="A23" s="6" t="inlineStr">
        <is>
          <t>人間関係・社会性</t>
        </is>
      </c>
      <c r="B23" s="6">
        <f>COUNTIF('07_記入例_月間計画表'!M$6:M$36,"●")</f>
        <v/>
      </c>
      <c r="C23" s="25">
        <f>IF($B$16=0,"",B23/$B$16)</f>
        <v/>
      </c>
      <c r="D23" s="6">
        <f>IF($B$16=0,"",IF(B23=0,"■ 未実施：支援プログラムに掲げた領域が今月ゼロ",IF(C23&lt;0.3,"▲ 実施日が少ない","OK")))</f>
        <v/>
      </c>
      <c r="F23" s="6">
        <f>IF('02_活動マスタ_5領域対応表'!B20="","",'02_活動マスタ_5領域対応表'!B20)</f>
        <v/>
      </c>
      <c r="G23" s="6">
        <f>IF($F23="","",SUMPRODUCT(--(('03_月間計画表'!$D$6:$D$36=$F23)+('03_月間計画表'!$E$6:$E$36=$F23)+('03_月間計画表'!$F$6:$F$36=$F23)+('03_月間計画表'!$G$6:$G$36=$F23)&gt;0)))</f>
        <v/>
      </c>
      <c r="H23" s="25">
        <f>IF(OR($F23="",$B$3=0),"",G23/$B$3)</f>
        <v/>
      </c>
      <c r="I23" s="6">
        <f>IF($H23="","",IF($H23&lt;0.9,"",IF(IFERROR(INDEX('02_活動マスタ_5領域対応表'!$Q:$Q,MATCH($F23,'02_活動マスタ_5領域対応表'!$B:$B,0)),"")="日課","日課（毎日実施：固定化チェックの対象外）","固定化の懸念（ガイドライン自己評価18）")))</f>
        <v/>
      </c>
    </row>
    <row r="24">
      <c r="F24" s="6">
        <f>IF('02_活動マスタ_5領域対応表'!B21="","",'02_活動マスタ_5領域対応表'!B21)</f>
        <v/>
      </c>
      <c r="G24" s="6">
        <f>IF($F24="","",SUMPRODUCT(--(('03_月間計画表'!$D$6:$D$36=$F24)+('03_月間計画表'!$E$6:$E$36=$F24)+('03_月間計画表'!$F$6:$F$36=$F24)+('03_月間計画表'!$G$6:$G$36=$F24)&gt;0)))</f>
        <v/>
      </c>
      <c r="H24" s="25">
        <f>IF(OR($F24="",$B$3=0),"",G24/$B$3)</f>
        <v/>
      </c>
      <c r="I24" s="6">
        <f>IF($H24="","",IF($H24&lt;0.9,"",IF(IFERROR(INDEX('02_活動マスタ_5領域対応表'!$Q:$Q,MATCH($F24,'02_活動マスタ_5領域対応表'!$B:$B,0)),"")="日課","日課（毎日実施：固定化チェックの対象外）","固定化の懸念（ガイドライン自己評価18）")))</f>
        <v/>
      </c>
    </row>
    <row r="25">
      <c r="A25" s="2" t="inlineStr">
        <is>
          <t>※ 記入例では9月24日に運動・感覚の活動を入れていないため、運動・感覚だけ実施日数が1日少なくなります。この差がここに出ます。</t>
        </is>
      </c>
      <c r="F25" s="6">
        <f>IF('02_活動マスタ_5領域対応表'!B22="","",'02_活動マスタ_5領域対応表'!B22)</f>
        <v/>
      </c>
      <c r="G25" s="6">
        <f>IF($F25="","",SUMPRODUCT(--(('03_月間計画表'!$D$6:$D$36=$F25)+('03_月間計画表'!$E$6:$E$36=$F25)+('03_月間計画表'!$F$6:$F$36=$F25)+('03_月間計画表'!$G$6:$G$36=$F25)&gt;0)))</f>
        <v/>
      </c>
      <c r="H25" s="25">
        <f>IF(OR($F25="",$B$3=0),"",G25/$B$3)</f>
        <v/>
      </c>
      <c r="I25" s="6">
        <f>IF($H25="","",IF($H25&lt;0.9,"",IF(IFERROR(INDEX('02_活動マスタ_5領域対応表'!$Q:$Q,MATCH($F25,'02_活動マスタ_5領域対応表'!$B:$B,0)),"")="日課","日課（毎日実施：固定化チェックの対象外）","固定化の懸念（ガイドライン自己評価18）")))</f>
        <v/>
      </c>
    </row>
    <row r="26">
      <c r="F26" s="6">
        <f>IF('02_活動マスタ_5領域対応表'!B23="","",'02_活動マスタ_5領域対応表'!B23)</f>
        <v/>
      </c>
      <c r="G26" s="6">
        <f>IF($F26="","",SUMPRODUCT(--(('03_月間計画表'!$D$6:$D$36=$F26)+('03_月間計画表'!$E$6:$E$36=$F26)+('03_月間計画表'!$F$6:$F$36=$F26)+('03_月間計画表'!$G$6:$G$36=$F26)&gt;0)))</f>
        <v/>
      </c>
      <c r="H26" s="25">
        <f>IF(OR($F26="",$B$3=0),"",G26/$B$3)</f>
        <v/>
      </c>
      <c r="I26" s="6">
        <f>IF($H26="","",IF($H26&lt;0.9,"",IF(IFERROR(INDEX('02_活動マスタ_5領域対応表'!$Q:$Q,MATCH($F26,'02_活動マスタ_5領域対応表'!$B:$B,0)),"")="日課","日課（毎日実施：固定化チェックの対象外）","固定化の懸念（ガイドライン自己評価18）")))</f>
        <v/>
      </c>
    </row>
    <row r="27">
      <c r="F27" s="6">
        <f>IF('02_活動マスタ_5領域対応表'!B24="","",'02_活動マスタ_5領域対応表'!B24)</f>
        <v/>
      </c>
      <c r="G27" s="6">
        <f>IF($F27="","",SUMPRODUCT(--(('03_月間計画表'!$D$6:$D$36=$F27)+('03_月間計画表'!$E$6:$E$36=$F27)+('03_月間計画表'!$F$6:$F$36=$F27)+('03_月間計画表'!$G$6:$G$36=$F27)&gt;0)))</f>
        <v/>
      </c>
      <c r="H27" s="25">
        <f>IF(OR($F27="",$B$3=0),"",G27/$B$3)</f>
        <v/>
      </c>
      <c r="I27" s="6">
        <f>IF($H27="","",IF($H27&lt;0.9,"",IF(IFERROR(INDEX('02_活動マスタ_5領域対応表'!$Q:$Q,MATCH($F27,'02_活動マスタ_5領域対応表'!$B:$B,0)),"")="日課","日課（毎日実施：固定化チェックの対象外）","固定化の懸念（ガイドライン自己評価18）")))</f>
        <v/>
      </c>
    </row>
    <row r="28">
      <c r="F28" s="6">
        <f>IF('02_活動マスタ_5領域対応表'!B25="","",'02_活動マスタ_5領域対応表'!B25)</f>
        <v/>
      </c>
      <c r="G28" s="6">
        <f>IF($F28="","",SUMPRODUCT(--(('03_月間計画表'!$D$6:$D$36=$F28)+('03_月間計画表'!$E$6:$E$36=$F28)+('03_月間計画表'!$F$6:$F$36=$F28)+('03_月間計画表'!$G$6:$G$36=$F28)&gt;0)))</f>
        <v/>
      </c>
      <c r="H28" s="25">
        <f>IF(OR($F28="",$B$3=0),"",G28/$B$3)</f>
        <v/>
      </c>
      <c r="I28" s="6">
        <f>IF($H28="","",IF($H28&lt;0.9,"",IF(IFERROR(INDEX('02_活動マスタ_5領域対応表'!$Q:$Q,MATCH($F28,'02_活動マスタ_5領域対応表'!$B:$B,0)),"")="日課","日課（毎日実施：固定化チェックの対象外）","固定化の懸念（ガイドライン自己評価18）")))</f>
        <v/>
      </c>
    </row>
    <row r="29">
      <c r="F29" s="6">
        <f>IF('02_活動マスタ_5領域対応表'!B26="","",'02_活動マスタ_5領域対応表'!B26)</f>
        <v/>
      </c>
      <c r="G29" s="6">
        <f>IF($F29="","",SUMPRODUCT(--(('03_月間計画表'!$D$6:$D$36=$F29)+('03_月間計画表'!$E$6:$E$36=$F29)+('03_月間計画表'!$F$6:$F$36=$F29)+('03_月間計画表'!$G$6:$G$36=$F29)&gt;0)))</f>
        <v/>
      </c>
      <c r="H29" s="25">
        <f>IF(OR($F29="",$B$3=0),"",G29/$B$3)</f>
        <v/>
      </c>
      <c r="I29" s="6">
        <f>IF($H29="","",IF($H29&lt;0.9,"",IF(IFERROR(INDEX('02_活動マスタ_5領域対応表'!$Q:$Q,MATCH($F29,'02_活動マスタ_5領域対応表'!$B:$B,0)),"")="日課","日課（毎日実施：固定化チェックの対象外）","固定化の懸念（ガイドライン自己評価18）")))</f>
        <v/>
      </c>
    </row>
    <row r="30">
      <c r="F30" s="6">
        <f>IF('02_活動マスタ_5領域対応表'!B27="","",'02_活動マスタ_5領域対応表'!B27)</f>
        <v/>
      </c>
      <c r="G30" s="6">
        <f>IF($F30="","",SUMPRODUCT(--(('03_月間計画表'!$D$6:$D$36=$F30)+('03_月間計画表'!$E$6:$E$36=$F30)+('03_月間計画表'!$F$6:$F$36=$F30)+('03_月間計画表'!$G$6:$G$36=$F30)&gt;0)))</f>
        <v/>
      </c>
      <c r="H30" s="25">
        <f>IF(OR($F30="",$B$3=0),"",G30/$B$3)</f>
        <v/>
      </c>
      <c r="I30" s="6">
        <f>IF($H30="","",IF($H30&lt;0.9,"",IF(IFERROR(INDEX('02_活動マスタ_5領域対応表'!$Q:$Q,MATCH($F30,'02_活動マスタ_5領域対応表'!$B:$B,0)),"")="日課","日課（毎日実施：固定化チェックの対象外）","固定化の懸念（ガイドライン自己評価18）")))</f>
        <v/>
      </c>
    </row>
    <row r="31">
      <c r="F31" s="6">
        <f>IF('02_活動マスタ_5領域対応表'!B28="","",'02_活動マスタ_5領域対応表'!B28)</f>
        <v/>
      </c>
      <c r="G31" s="6">
        <f>IF($F31="","",SUMPRODUCT(--(('03_月間計画表'!$D$6:$D$36=$F31)+('03_月間計画表'!$E$6:$E$36=$F31)+('03_月間計画表'!$F$6:$F$36=$F31)+('03_月間計画表'!$G$6:$G$36=$F31)&gt;0)))</f>
        <v/>
      </c>
      <c r="H31" s="25">
        <f>IF(OR($F31="",$B$3=0),"",G31/$B$3)</f>
        <v/>
      </c>
      <c r="I31" s="6">
        <f>IF($H31="","",IF($H31&lt;0.9,"",IF(IFERROR(INDEX('02_活動マスタ_5領域対応表'!$Q:$Q,MATCH($F31,'02_活動マスタ_5領域対応表'!$B:$B,0)),"")="日課","日課（毎日実施：固定化チェックの対象外）","固定化の懸念（ガイドライン自己評価18）")))</f>
        <v/>
      </c>
    </row>
    <row r="32">
      <c r="F32" s="6">
        <f>IF('02_活動マスタ_5領域対応表'!B29="","",'02_活動マスタ_5領域対応表'!B29)</f>
        <v/>
      </c>
      <c r="G32" s="6">
        <f>IF($F32="","",SUMPRODUCT(--(('03_月間計画表'!$D$6:$D$36=$F32)+('03_月間計画表'!$E$6:$E$36=$F32)+('03_月間計画表'!$F$6:$F$36=$F32)+('03_月間計画表'!$G$6:$G$36=$F32)&gt;0)))</f>
        <v/>
      </c>
      <c r="H32" s="25">
        <f>IF(OR($F32="",$B$3=0),"",G32/$B$3)</f>
        <v/>
      </c>
      <c r="I32" s="6">
        <f>IF($H32="","",IF($H32&lt;0.9,"",IF(IFERROR(INDEX('02_活動マスタ_5領域対応表'!$Q:$Q,MATCH($F32,'02_活動マスタ_5領域対応表'!$B:$B,0)),"")="日課","日課（毎日実施：固定化チェックの対象外）","固定化の懸念（ガイドライン自己評価18）")))</f>
        <v/>
      </c>
    </row>
    <row r="33">
      <c r="F33" s="6">
        <f>IF('02_活動マスタ_5領域対応表'!B30="","",'02_活動マスタ_5領域対応表'!B30)</f>
        <v/>
      </c>
      <c r="G33" s="6">
        <f>IF($F33="","",SUMPRODUCT(--(('03_月間計画表'!$D$6:$D$36=$F33)+('03_月間計画表'!$E$6:$E$36=$F33)+('03_月間計画表'!$F$6:$F$36=$F33)+('03_月間計画表'!$G$6:$G$36=$F33)&gt;0)))</f>
        <v/>
      </c>
      <c r="H33" s="25">
        <f>IF(OR($F33="",$B$3=0),"",G33/$B$3)</f>
        <v/>
      </c>
      <c r="I33" s="6">
        <f>IF($H33="","",IF($H33&lt;0.9,"",IF(IFERROR(INDEX('02_活動マスタ_5領域対応表'!$Q:$Q,MATCH($F33,'02_活動マスタ_5領域対応表'!$B:$B,0)),"")="日課","日課（毎日実施：固定化チェックの対象外）","固定化の懸念（ガイドライン自己評価18）")))</f>
        <v/>
      </c>
    </row>
    <row r="34">
      <c r="F34" s="6">
        <f>IF('02_活動マスタ_5領域対応表'!B31="","",'02_活動マスタ_5領域対応表'!B31)</f>
        <v/>
      </c>
      <c r="G34" s="6">
        <f>IF($F34="","",SUMPRODUCT(--(('03_月間計画表'!$D$6:$D$36=$F34)+('03_月間計画表'!$E$6:$E$36=$F34)+('03_月間計画表'!$F$6:$F$36=$F34)+('03_月間計画表'!$G$6:$G$36=$F34)&gt;0)))</f>
        <v/>
      </c>
      <c r="H34" s="25">
        <f>IF(OR($F34="",$B$3=0),"",G34/$B$3)</f>
        <v/>
      </c>
      <c r="I34" s="6">
        <f>IF($H34="","",IF($H34&lt;0.9,"",IF(IFERROR(INDEX('02_活動マスタ_5領域対応表'!$Q:$Q,MATCH($F34,'02_活動マスタ_5領域対応表'!$B:$B,0)),"")="日課","日課（毎日実施：固定化チェックの対象外）","固定化の懸念（ガイドライン自己評価18）")))</f>
        <v/>
      </c>
    </row>
    <row r="35">
      <c r="F35" s="6">
        <f>IF('02_活動マスタ_5領域対応表'!B32="","",'02_活動マスタ_5領域対応表'!B32)</f>
        <v/>
      </c>
      <c r="G35" s="6">
        <f>IF($F35="","",SUMPRODUCT(--(('03_月間計画表'!$D$6:$D$36=$F35)+('03_月間計画表'!$E$6:$E$36=$F35)+('03_月間計画表'!$F$6:$F$36=$F35)+('03_月間計画表'!$G$6:$G$36=$F35)&gt;0)))</f>
        <v/>
      </c>
      <c r="H35" s="25">
        <f>IF(OR($F35="",$B$3=0),"",G35/$B$3)</f>
        <v/>
      </c>
      <c r="I35" s="6">
        <f>IF($H35="","",IF($H35&lt;0.9,"",IF(IFERROR(INDEX('02_活動マスタ_5領域対応表'!$Q:$Q,MATCH($F35,'02_活動マスタ_5領域対応表'!$B:$B,0)),"")="日課","日課（毎日実施：固定化チェックの対象外）","固定化の懸念（ガイドライン自己評価18）")))</f>
        <v/>
      </c>
    </row>
    <row r="36">
      <c r="F36" s="6">
        <f>IF('02_活動マスタ_5領域対応表'!B33="","",'02_活動マスタ_5領域対応表'!B33)</f>
        <v/>
      </c>
      <c r="G36" s="6">
        <f>IF($F36="","",SUMPRODUCT(--(('03_月間計画表'!$D$6:$D$36=$F36)+('03_月間計画表'!$E$6:$E$36=$F36)+('03_月間計画表'!$F$6:$F$36=$F36)+('03_月間計画表'!$G$6:$G$36=$F36)&gt;0)))</f>
        <v/>
      </c>
      <c r="H36" s="25">
        <f>IF(OR($F36="",$B$3=0),"",G36/$B$3)</f>
        <v/>
      </c>
      <c r="I36" s="6">
        <f>IF($H36="","",IF($H36&lt;0.9,"",IF(IFERROR(INDEX('02_活動マスタ_5領域対応表'!$Q:$Q,MATCH($F36,'02_活動マスタ_5領域対応表'!$B:$B,0)),"")="日課","日課（毎日実施：固定化チェックの対象外）","固定化の懸念（ガイドライン自己評価18）")))</f>
        <v/>
      </c>
    </row>
    <row r="37">
      <c r="F37" s="6">
        <f>IF('02_活動マスタ_5領域対応表'!B34="","",'02_活動マスタ_5領域対応表'!B34)</f>
        <v/>
      </c>
      <c r="G37" s="6">
        <f>IF($F37="","",SUMPRODUCT(--(('03_月間計画表'!$D$6:$D$36=$F37)+('03_月間計画表'!$E$6:$E$36=$F37)+('03_月間計画表'!$F$6:$F$36=$F37)+('03_月間計画表'!$G$6:$G$36=$F37)&gt;0)))</f>
        <v/>
      </c>
      <c r="H37" s="25">
        <f>IF(OR($F37="",$B$3=0),"",G37/$B$3)</f>
        <v/>
      </c>
      <c r="I37" s="6">
        <f>IF($H37="","",IF($H37&lt;0.9,"",IF(IFERROR(INDEX('02_活動マスタ_5領域対応表'!$Q:$Q,MATCH($F37,'02_活動マスタ_5領域対応表'!$B:$B,0)),"")="日課","日課（毎日実施：固定化チェックの対象外）","固定化の懸念（ガイドライン自己評価18）")))</f>
        <v/>
      </c>
    </row>
    <row r="38">
      <c r="F38" s="6">
        <f>IF('02_活動マスタ_5領域対応表'!B35="","",'02_活動マスタ_5領域対応表'!B35)</f>
        <v/>
      </c>
      <c r="G38" s="6">
        <f>IF($F38="","",SUMPRODUCT(--(('03_月間計画表'!$D$6:$D$36=$F38)+('03_月間計画表'!$E$6:$E$36=$F38)+('03_月間計画表'!$F$6:$F$36=$F38)+('03_月間計画表'!$G$6:$G$36=$F38)&gt;0)))</f>
        <v/>
      </c>
      <c r="H38" s="25">
        <f>IF(OR($F38="",$B$3=0),"",G38/$B$3)</f>
        <v/>
      </c>
      <c r="I38" s="6">
        <f>IF($H38="","",IF($H38&lt;0.9,"",IF(IFERROR(INDEX('02_活動マスタ_5領域対応表'!$Q:$Q,MATCH($F38,'02_活動マスタ_5領域対応表'!$B:$B,0)),"")="日課","日課（毎日実施：固定化チェックの対象外）","固定化の懸念（ガイドライン自己評価18）")))</f>
        <v/>
      </c>
    </row>
    <row r="39">
      <c r="F39" s="6">
        <f>IF('02_活動マスタ_5領域対応表'!B36="","",'02_活動マスタ_5領域対応表'!B36)</f>
        <v/>
      </c>
      <c r="G39" s="6">
        <f>IF($F39="","",SUMPRODUCT(--(('03_月間計画表'!$D$6:$D$36=$F39)+('03_月間計画表'!$E$6:$E$36=$F39)+('03_月間計画表'!$F$6:$F$36=$F39)+('03_月間計画表'!$G$6:$G$36=$F39)&gt;0)))</f>
        <v/>
      </c>
      <c r="H39" s="25">
        <f>IF(OR($F39="",$B$3=0),"",G39/$B$3)</f>
        <v/>
      </c>
      <c r="I39" s="6">
        <f>IF($H39="","",IF($H39&lt;0.9,"",IF(IFERROR(INDEX('02_活動マスタ_5領域対応表'!$Q:$Q,MATCH($F39,'02_活動マスタ_5領域対応表'!$B:$B,0)),"")="日課","日課（毎日実施：固定化チェックの対象外）","固定化の懸念（ガイドライン自己評価18）")))</f>
        <v/>
      </c>
    </row>
    <row r="40">
      <c r="F40" s="6">
        <f>IF('02_活動マスタ_5領域対応表'!B37="","",'02_活動マスタ_5領域対応表'!B37)</f>
        <v/>
      </c>
      <c r="G40" s="6">
        <f>IF($F40="","",SUMPRODUCT(--(('03_月間計画表'!$D$6:$D$36=$F40)+('03_月間計画表'!$E$6:$E$36=$F40)+('03_月間計画表'!$F$6:$F$36=$F40)+('03_月間計画表'!$G$6:$G$36=$F40)&gt;0)))</f>
        <v/>
      </c>
      <c r="H40" s="25">
        <f>IF(OR($F40="",$B$3=0),"",G40/$B$3)</f>
        <v/>
      </c>
      <c r="I40" s="6">
        <f>IF($H40="","",IF($H40&lt;0.9,"",IF(IFERROR(INDEX('02_活動マスタ_5領域対応表'!$Q:$Q,MATCH($F40,'02_活動マスタ_5領域対応表'!$B:$B,0)),"")="日課","日課（毎日実施：固定化チェックの対象外）","固定化の懸念（ガイドライン自己評価18）")))</f>
        <v/>
      </c>
    </row>
    <row r="41">
      <c r="F41" s="6">
        <f>IF('02_活動マスタ_5領域対応表'!B38="","",'02_活動マスタ_5領域対応表'!B38)</f>
        <v/>
      </c>
      <c r="G41" s="6">
        <f>IF($F41="","",SUMPRODUCT(--(('03_月間計画表'!$D$6:$D$36=$F41)+('03_月間計画表'!$E$6:$E$36=$F41)+('03_月間計画表'!$F$6:$F$36=$F41)+('03_月間計画表'!$G$6:$G$36=$F41)&gt;0)))</f>
        <v/>
      </c>
      <c r="H41" s="25">
        <f>IF(OR($F41="",$B$3=0),"",G41/$B$3)</f>
        <v/>
      </c>
      <c r="I41" s="6">
        <f>IF($H41="","",IF($H41&lt;0.9,"",IF(IFERROR(INDEX('02_活動マスタ_5領域対応表'!$Q:$Q,MATCH($F41,'02_活動マスタ_5領域対応表'!$B:$B,0)),"")="日課","日課（毎日実施：固定化チェックの対象外）","固定化の懸念（ガイドライン自己評価18）")))</f>
        <v/>
      </c>
    </row>
    <row r="42">
      <c r="F42" s="6">
        <f>IF('02_活動マスタ_5領域対応表'!B39="","",'02_活動マスタ_5領域対応表'!B39)</f>
        <v/>
      </c>
      <c r="G42" s="6">
        <f>IF($F42="","",SUMPRODUCT(--(('03_月間計画表'!$D$6:$D$36=$F42)+('03_月間計画表'!$E$6:$E$36=$F42)+('03_月間計画表'!$F$6:$F$36=$F42)+('03_月間計画表'!$G$6:$G$36=$F42)&gt;0)))</f>
        <v/>
      </c>
      <c r="H42" s="25">
        <f>IF(OR($F42="",$B$3=0),"",G42/$B$3)</f>
        <v/>
      </c>
      <c r="I42" s="6">
        <f>IF($H42="","",IF($H42&lt;0.9,"",IF(IFERROR(INDEX('02_活動マスタ_5領域対応表'!$Q:$Q,MATCH($F42,'02_活動マスタ_5領域対応表'!$B:$B,0)),"")="日課","日課（毎日実施：固定化チェックの対象外）","固定化の懸念（ガイドライン自己評価18）")))</f>
        <v/>
      </c>
    </row>
    <row r="43">
      <c r="F43" s="6">
        <f>IF('02_活動マスタ_5領域対応表'!B40="","",'02_活動マスタ_5領域対応表'!B40)</f>
        <v/>
      </c>
      <c r="G43" s="6">
        <f>IF($F43="","",SUMPRODUCT(--(('03_月間計画表'!$D$6:$D$36=$F43)+('03_月間計画表'!$E$6:$E$36=$F43)+('03_月間計画表'!$F$6:$F$36=$F43)+('03_月間計画表'!$G$6:$G$36=$F43)&gt;0)))</f>
        <v/>
      </c>
      <c r="H43" s="25">
        <f>IF(OR($F43="",$B$3=0),"",G43/$B$3)</f>
        <v/>
      </c>
      <c r="I43" s="6">
        <f>IF($H43="","",IF($H43&lt;0.9,"",IF(IFERROR(INDEX('02_活動マスタ_5領域対応表'!$Q:$Q,MATCH($F43,'02_活動マスタ_5領域対応表'!$B:$B,0)),"")="日課","日課（毎日実施：固定化チェックの対象外）","固定化の懸念（ガイドライン自己評価18）")))</f>
        <v/>
      </c>
    </row>
    <row r="44">
      <c r="F44" s="6">
        <f>IF('02_活動マスタ_5領域対応表'!B41="","",'02_活動マスタ_5領域対応表'!B41)</f>
        <v/>
      </c>
      <c r="G44" s="6">
        <f>IF($F44="","",SUMPRODUCT(--(('03_月間計画表'!$D$6:$D$36=$F44)+('03_月間計画表'!$E$6:$E$36=$F44)+('03_月間計画表'!$F$6:$F$36=$F44)+('03_月間計画表'!$G$6:$G$36=$F44)&gt;0)))</f>
        <v/>
      </c>
      <c r="H44" s="25">
        <f>IF(OR($F44="",$B$3=0),"",G44/$B$3)</f>
        <v/>
      </c>
      <c r="I44" s="6">
        <f>IF($H44="","",IF($H44&lt;0.9,"",IF(IFERROR(INDEX('02_活動マスタ_5領域対応表'!$Q:$Q,MATCH($F44,'02_活動マスタ_5領域対応表'!$B:$B,0)),"")="日課","日課（毎日実施：固定化チェックの対象外）","固定化の懸念（ガイドライン自己評価18）")))</f>
        <v/>
      </c>
    </row>
    <row r="45">
      <c r="F45" s="6">
        <f>IF('02_活動マスタ_5領域対応表'!B42="","",'02_活動マスタ_5領域対応表'!B42)</f>
        <v/>
      </c>
      <c r="G45" s="6">
        <f>IF($F45="","",SUMPRODUCT(--(('03_月間計画表'!$D$6:$D$36=$F45)+('03_月間計画表'!$E$6:$E$36=$F45)+('03_月間計画表'!$F$6:$F$36=$F45)+('03_月間計画表'!$G$6:$G$36=$F45)&gt;0)))</f>
        <v/>
      </c>
      <c r="H45" s="25">
        <f>IF(OR($F45="",$B$3=0),"",G45/$B$3)</f>
        <v/>
      </c>
      <c r="I45" s="6">
        <f>IF($H45="","",IF($H45&lt;0.9,"",IF(IFERROR(INDEX('02_活動マスタ_5領域対応表'!$Q:$Q,MATCH($F45,'02_活動マスタ_5領域対応表'!$B:$B,0)),"")="日課","日課（毎日実施：固定化チェックの対象外）","固定化の懸念（ガイドライン自己評価18）")))</f>
        <v/>
      </c>
    </row>
    <row r="46">
      <c r="F46" s="6">
        <f>IF('02_活動マスタ_5領域対応表'!B43="","",'02_活動マスタ_5領域対応表'!B43)</f>
        <v/>
      </c>
      <c r="G46" s="6">
        <f>IF($F46="","",SUMPRODUCT(--(('03_月間計画表'!$D$6:$D$36=$F46)+('03_月間計画表'!$E$6:$E$36=$F46)+('03_月間計画表'!$F$6:$F$36=$F46)+('03_月間計画表'!$G$6:$G$36=$F46)&gt;0)))</f>
        <v/>
      </c>
      <c r="H46" s="25">
        <f>IF(OR($F46="",$B$3=0),"",G46/$B$3)</f>
        <v/>
      </c>
      <c r="I46" s="6">
        <f>IF($H46="","",IF($H46&lt;0.9,"",IF(IFERROR(INDEX('02_活動マスタ_5領域対応表'!$Q:$Q,MATCH($F46,'02_活動マスタ_5領域対応表'!$B:$B,0)),"")="日課","日課（毎日実施：固定化チェックの対象外）","固定化の懸念（ガイドライン自己評価18）")))</f>
        <v/>
      </c>
    </row>
    <row r="47">
      <c r="F47" s="6">
        <f>IF('02_活動マスタ_5領域対応表'!B44="","",'02_活動マスタ_5領域対応表'!B44)</f>
        <v/>
      </c>
      <c r="G47" s="6">
        <f>IF($F47="","",SUMPRODUCT(--(('03_月間計画表'!$D$6:$D$36=$F47)+('03_月間計画表'!$E$6:$E$36=$F47)+('03_月間計画表'!$F$6:$F$36=$F47)+('03_月間計画表'!$G$6:$G$36=$F47)&gt;0)))</f>
        <v/>
      </c>
      <c r="H47" s="25">
        <f>IF(OR($F47="",$B$3=0),"",G47/$B$3)</f>
        <v/>
      </c>
      <c r="I47" s="6">
        <f>IF($H47="","",IF($H47&lt;0.9,"",IF(IFERROR(INDEX('02_活動マスタ_5領域対応表'!$Q:$Q,MATCH($F47,'02_活動マスタ_5領域対応表'!$B:$B,0)),"")="日課","日課（毎日実施：固定化チェックの対象外）","固定化の懸念（ガイドライン自己評価18）")))</f>
        <v/>
      </c>
    </row>
    <row r="48">
      <c r="F48" s="6">
        <f>IF('02_活動マスタ_5領域対応表'!B45="","",'02_活動マスタ_5領域対応表'!B45)</f>
        <v/>
      </c>
      <c r="G48" s="6">
        <f>IF($F48="","",SUMPRODUCT(--(('03_月間計画表'!$D$6:$D$36=$F48)+('03_月間計画表'!$E$6:$E$36=$F48)+('03_月間計画表'!$F$6:$F$36=$F48)+('03_月間計画表'!$G$6:$G$36=$F48)&gt;0)))</f>
        <v/>
      </c>
      <c r="H48" s="25">
        <f>IF(OR($F48="",$B$3=0),"",G48/$B$3)</f>
        <v/>
      </c>
      <c r="I48" s="6">
        <f>IF($H48="","",IF($H48&lt;0.9,"",IF(IFERROR(INDEX('02_活動マスタ_5領域対応表'!$Q:$Q,MATCH($F48,'02_活動マスタ_5領域対応表'!$B:$B,0)),"")="日課","日課（毎日実施：固定化チェックの対象外）","固定化の懸念（ガイドライン自己評価18）")))</f>
        <v/>
      </c>
    </row>
    <row r="49">
      <c r="F49" s="6">
        <f>IF('02_活動マスタ_5領域対応表'!B46="","",'02_活動マスタ_5領域対応表'!B46)</f>
        <v/>
      </c>
      <c r="G49" s="6">
        <f>IF($F49="","",SUMPRODUCT(--(('03_月間計画表'!$D$6:$D$36=$F49)+('03_月間計画表'!$E$6:$E$36=$F49)+('03_月間計画表'!$F$6:$F$36=$F49)+('03_月間計画表'!$G$6:$G$36=$F49)&gt;0)))</f>
        <v/>
      </c>
      <c r="H49" s="25">
        <f>IF(OR($F49="",$B$3=0),"",G49/$B$3)</f>
        <v/>
      </c>
      <c r="I49" s="6">
        <f>IF($H49="","",IF($H49&lt;0.9,"",IF(IFERROR(INDEX('02_活動マスタ_5領域対応表'!$Q:$Q,MATCH($F49,'02_活動マスタ_5領域対応表'!$B:$B,0)),"")="日課","日課（毎日実施：固定化チェックの対象外）","固定化の懸念（ガイドライン自己評価18）")))</f>
        <v/>
      </c>
    </row>
    <row r="50">
      <c r="F50" s="6">
        <f>IF('02_活動マスタ_5領域対応表'!B47="","",'02_活動マスタ_5領域対応表'!B47)</f>
        <v/>
      </c>
      <c r="G50" s="6">
        <f>IF($F50="","",SUMPRODUCT(--(('03_月間計画表'!$D$6:$D$36=$F50)+('03_月間計画表'!$E$6:$E$36=$F50)+('03_月間計画表'!$F$6:$F$36=$F50)+('03_月間計画表'!$G$6:$G$36=$F50)&gt;0)))</f>
        <v/>
      </c>
      <c r="H50" s="25">
        <f>IF(OR($F50="",$B$3=0),"",G50/$B$3)</f>
        <v/>
      </c>
      <c r="I50" s="6">
        <f>IF($H50="","",IF($H50&lt;0.9,"",IF(IFERROR(INDEX('02_活動マスタ_5領域対応表'!$Q:$Q,MATCH($F50,'02_活動マスタ_5領域対応表'!$B:$B,0)),"")="日課","日課（毎日実施：固定化チェックの対象外）","固定化の懸念（ガイドライン自己評価18）")))</f>
        <v/>
      </c>
    </row>
    <row r="51">
      <c r="F51" s="6">
        <f>IF('02_活動マスタ_5領域対応表'!B48="","",'02_活動マスタ_5領域対応表'!B48)</f>
        <v/>
      </c>
      <c r="G51" s="6">
        <f>IF($F51="","",SUMPRODUCT(--(('03_月間計画表'!$D$6:$D$36=$F51)+('03_月間計画表'!$E$6:$E$36=$F51)+('03_月間計画表'!$F$6:$F$36=$F51)+('03_月間計画表'!$G$6:$G$36=$F51)&gt;0)))</f>
        <v/>
      </c>
      <c r="H51" s="25">
        <f>IF(OR($F51="",$B$3=0),"",G51/$B$3)</f>
        <v/>
      </c>
      <c r="I51" s="6">
        <f>IF($H51="","",IF($H51&lt;0.9,"",IF(IFERROR(INDEX('02_活動マスタ_5領域対応表'!$Q:$Q,MATCH($F51,'02_活動マスタ_5領域対応表'!$B:$B,0)),"")="日課","日課（毎日実施：固定化チェックの対象外）","固定化の懸念（ガイドライン自己評価18）")))</f>
        <v/>
      </c>
    </row>
    <row r="52">
      <c r="F52" s="6">
        <f>IF('02_活動マスタ_5領域対応表'!B49="","",'02_活動マスタ_5領域対応表'!B49)</f>
        <v/>
      </c>
      <c r="G52" s="6">
        <f>IF($F52="","",SUMPRODUCT(--(('03_月間計画表'!$D$6:$D$36=$F52)+('03_月間計画表'!$E$6:$E$36=$F52)+('03_月間計画表'!$F$6:$F$36=$F52)+('03_月間計画表'!$G$6:$G$36=$F52)&gt;0)))</f>
        <v/>
      </c>
      <c r="H52" s="25">
        <f>IF(OR($F52="",$B$3=0),"",G52/$B$3)</f>
        <v/>
      </c>
      <c r="I52" s="6">
        <f>IF($H52="","",IF($H52&lt;0.9,"",IF(IFERROR(INDEX('02_活動マスタ_5領域対応表'!$Q:$Q,MATCH($F52,'02_活動マスタ_5領域対応表'!$B:$B,0)),"")="日課","日課（毎日実施：固定化チェックの対象外）","固定化の懸念（ガイドライン自己評価18）")))</f>
        <v/>
      </c>
    </row>
    <row r="53">
      <c r="F53" s="6">
        <f>IF('02_活動マスタ_5領域対応表'!B50="","",'02_活動マスタ_5領域対応表'!B50)</f>
        <v/>
      </c>
      <c r="G53" s="6">
        <f>IF($F53="","",SUMPRODUCT(--(('03_月間計画表'!$D$6:$D$36=$F53)+('03_月間計画表'!$E$6:$E$36=$F53)+('03_月間計画表'!$F$6:$F$36=$F53)+('03_月間計画表'!$G$6:$G$36=$F53)&gt;0)))</f>
        <v/>
      </c>
      <c r="H53" s="25">
        <f>IF(OR($F53="",$B$3=0),"",G53/$B$3)</f>
        <v/>
      </c>
      <c r="I53" s="6">
        <f>IF($H53="","",IF($H53&lt;0.9,"",IF(IFERROR(INDEX('02_活動マスタ_5領域対応表'!$Q:$Q,MATCH($F53,'02_活動マスタ_5領域対応表'!$B:$B,0)),"")="日課","日課（毎日実施：固定化チェックの対象外）","固定化の懸念（ガイドライン自己評価18）")))</f>
        <v/>
      </c>
    </row>
    <row r="54">
      <c r="F54" s="6">
        <f>IF('02_活動マスタ_5領域対応表'!B51="","",'02_活動マスタ_5領域対応表'!B51)</f>
        <v/>
      </c>
      <c r="G54" s="6">
        <f>IF($F54="","",SUMPRODUCT(--(('03_月間計画表'!$D$6:$D$36=$F54)+('03_月間計画表'!$E$6:$E$36=$F54)+('03_月間計画表'!$F$6:$F$36=$F54)+('03_月間計画表'!$G$6:$G$36=$F54)&gt;0)))</f>
        <v/>
      </c>
      <c r="H54" s="25">
        <f>IF(OR($F54="",$B$3=0),"",G54/$B$3)</f>
        <v/>
      </c>
      <c r="I54" s="6">
        <f>IF($H54="","",IF($H54&lt;0.9,"",IF(IFERROR(INDEX('02_活動マスタ_5領域対応表'!$Q:$Q,MATCH($F54,'02_活動マスタ_5領域対応表'!$B:$B,0)),"")="日課","日課（毎日実施：固定化チェックの対象外）","固定化の懸念（ガイドライン自己評価18）")))</f>
        <v/>
      </c>
    </row>
    <row r="55">
      <c r="F55" s="6">
        <f>IF('02_活動マスタ_5領域対応表'!B52="","",'02_活動マスタ_5領域対応表'!B52)</f>
        <v/>
      </c>
      <c r="G55" s="6">
        <f>IF($F55="","",SUMPRODUCT(--(('03_月間計画表'!$D$6:$D$36=$F55)+('03_月間計画表'!$E$6:$E$36=$F55)+('03_月間計画表'!$F$6:$F$36=$F55)+('03_月間計画表'!$G$6:$G$36=$F55)&gt;0)))</f>
        <v/>
      </c>
      <c r="H55" s="25">
        <f>IF(OR($F55="",$B$3=0),"",G55/$B$3)</f>
        <v/>
      </c>
      <c r="I55" s="6">
        <f>IF($H55="","",IF($H55&lt;0.9,"",IF(IFERROR(INDEX('02_活動マスタ_5領域対応表'!$Q:$Q,MATCH($F55,'02_活動マスタ_5領域対応表'!$B:$B,0)),"")="日課","日課（毎日実施：固定化チェックの対象外）","固定化の懸念（ガイドライン自己評価18）")))</f>
        <v/>
      </c>
    </row>
    <row r="56">
      <c r="F56" s="6">
        <f>IF('02_活動マスタ_5領域対応表'!B53="","",'02_活動マスタ_5領域対応表'!B53)</f>
        <v/>
      </c>
      <c r="G56" s="6">
        <f>IF($F56="","",SUMPRODUCT(--(('03_月間計画表'!$D$6:$D$36=$F56)+('03_月間計画表'!$E$6:$E$36=$F56)+('03_月間計画表'!$F$6:$F$36=$F56)+('03_月間計画表'!$G$6:$G$36=$F56)&gt;0)))</f>
        <v/>
      </c>
      <c r="H56" s="25">
        <f>IF(OR($F56="",$B$3=0),"",G56/$B$3)</f>
        <v/>
      </c>
      <c r="I56" s="6">
        <f>IF($H56="","",IF($H56&lt;0.9,"",IF(IFERROR(INDEX('02_活動マスタ_5領域対応表'!$Q:$Q,MATCH($F56,'02_活動マスタ_5領域対応表'!$B:$B,0)),"")="日課","日課（毎日実施：固定化チェックの対象外）","固定化の懸念（ガイドライン自己評価18）")))</f>
        <v/>
      </c>
    </row>
    <row r="57">
      <c r="F57" s="6">
        <f>IF('02_活動マスタ_5領域対応表'!B54="","",'02_活動マスタ_5領域対応表'!B54)</f>
        <v/>
      </c>
      <c r="G57" s="6">
        <f>IF($F57="","",SUMPRODUCT(--(('03_月間計画表'!$D$6:$D$36=$F57)+('03_月間計画表'!$E$6:$E$36=$F57)+('03_月間計画表'!$F$6:$F$36=$F57)+('03_月間計画表'!$G$6:$G$36=$F57)&gt;0)))</f>
        <v/>
      </c>
      <c r="H57" s="25">
        <f>IF(OR($F57="",$B$3=0),"",G57/$B$3)</f>
        <v/>
      </c>
      <c r="I57" s="6">
        <f>IF($H57="","",IF($H57&lt;0.9,"",IF(IFERROR(INDEX('02_活動マスタ_5領域対応表'!$Q:$Q,MATCH($F57,'02_活動マスタ_5領域対応表'!$B:$B,0)),"")="日課","日課（毎日実施：固定化チェックの対象外）","固定化の懸念（ガイドライン自己評価18）")))</f>
        <v/>
      </c>
    </row>
    <row r="58">
      <c r="F58" s="6">
        <f>IF('02_活動マスタ_5領域対応表'!B55="","",'02_活動マスタ_5領域対応表'!B55)</f>
        <v/>
      </c>
      <c r="G58" s="6">
        <f>IF($F58="","",SUMPRODUCT(--(('03_月間計画表'!$D$6:$D$36=$F58)+('03_月間計画表'!$E$6:$E$36=$F58)+('03_月間計画表'!$F$6:$F$36=$F58)+('03_月間計画表'!$G$6:$G$36=$F58)&gt;0)))</f>
        <v/>
      </c>
      <c r="H58" s="25">
        <f>IF(OR($F58="",$B$3=0),"",G58/$B$3)</f>
        <v/>
      </c>
      <c r="I58" s="6">
        <f>IF($H58="","",IF($H58&lt;0.9,"",IF(IFERROR(INDEX('02_活動マスタ_5領域対応表'!$Q:$Q,MATCH($F58,'02_活動マスタ_5領域対応表'!$B:$B,0)),"")="日課","日課（毎日実施：固定化チェックの対象外）","固定化の懸念（ガイドライン自己評価18）")))</f>
        <v/>
      </c>
    </row>
    <row r="59">
      <c r="F59" s="6">
        <f>IF('02_活動マスタ_5領域対応表'!B56="","",'02_活動マスタ_5領域対応表'!B56)</f>
        <v/>
      </c>
      <c r="G59" s="6">
        <f>IF($F59="","",SUMPRODUCT(--(('03_月間計画表'!$D$6:$D$36=$F59)+('03_月間計画表'!$E$6:$E$36=$F59)+('03_月間計画表'!$F$6:$F$36=$F59)+('03_月間計画表'!$G$6:$G$36=$F59)&gt;0)))</f>
        <v/>
      </c>
      <c r="H59" s="25">
        <f>IF(OR($F59="",$B$3=0),"",G59/$B$3)</f>
        <v/>
      </c>
      <c r="I59" s="6">
        <f>IF($H59="","",IF($H59&lt;0.9,"",IF(IFERROR(INDEX('02_活動マスタ_5領域対応表'!$Q:$Q,MATCH($F59,'02_活動マスタ_5領域対応表'!$B:$B,0)),"")="日課","日課（毎日実施：固定化チェックの対象外）","固定化の懸念（ガイドライン自己評価18）")))</f>
        <v/>
      </c>
    </row>
    <row r="60">
      <c r="F60" s="6">
        <f>IF('02_活動マスタ_5領域対応表'!B57="","",'02_活動マスタ_5領域対応表'!B57)</f>
        <v/>
      </c>
      <c r="G60" s="6">
        <f>IF($F60="","",SUMPRODUCT(--(('03_月間計画表'!$D$6:$D$36=$F60)+('03_月間計画表'!$E$6:$E$36=$F60)+('03_月間計画表'!$F$6:$F$36=$F60)+('03_月間計画表'!$G$6:$G$36=$F60)&gt;0)))</f>
        <v/>
      </c>
      <c r="H60" s="25">
        <f>IF(OR($F60="",$B$3=0),"",G60/$B$3)</f>
        <v/>
      </c>
      <c r="I60" s="6">
        <f>IF($H60="","",IF($H60&lt;0.9,"",IF(IFERROR(INDEX('02_活動マスタ_5領域対応表'!$Q:$Q,MATCH($F60,'02_活動マスタ_5領域対応表'!$B:$B,0)),"")="日課","日課（毎日実施：固定化チェックの対象外）","固定化の懸念（ガイドライン自己評価18）")))</f>
        <v/>
      </c>
    </row>
    <row r="61">
      <c r="F61" s="6">
        <f>IF('02_活動マスタ_5領域対応表'!B58="","",'02_活動マスタ_5領域対応表'!B58)</f>
        <v/>
      </c>
      <c r="G61" s="6">
        <f>IF($F61="","",SUMPRODUCT(--(('03_月間計画表'!$D$6:$D$36=$F61)+('03_月間計画表'!$E$6:$E$36=$F61)+('03_月間計画表'!$F$6:$F$36=$F61)+('03_月間計画表'!$G$6:$G$36=$F61)&gt;0)))</f>
        <v/>
      </c>
      <c r="H61" s="25">
        <f>IF(OR($F61="",$B$3=0),"",G61/$B$3)</f>
        <v/>
      </c>
      <c r="I61" s="6">
        <f>IF($H61="","",IF($H61&lt;0.9,"",IF(IFERROR(INDEX('02_活動マスタ_5領域対応表'!$Q:$Q,MATCH($F61,'02_活動マスタ_5領域対応表'!$B:$B,0)),"")="日課","日課（毎日実施：固定化チェックの対象外）","固定化の懸念（ガイドライン自己評価18）")))</f>
        <v/>
      </c>
    </row>
    <row r="62">
      <c r="F62" s="6">
        <f>IF('02_活動マスタ_5領域対応表'!B59="","",'02_活動マスタ_5領域対応表'!B59)</f>
        <v/>
      </c>
      <c r="G62" s="6">
        <f>IF($F62="","",SUMPRODUCT(--(('03_月間計画表'!$D$6:$D$36=$F62)+('03_月間計画表'!$E$6:$E$36=$F62)+('03_月間計画表'!$F$6:$F$36=$F62)+('03_月間計画表'!$G$6:$G$36=$F62)&gt;0)))</f>
        <v/>
      </c>
      <c r="H62" s="25">
        <f>IF(OR($F62="",$B$3=0),"",G62/$B$3)</f>
        <v/>
      </c>
      <c r="I62" s="6">
        <f>IF($H62="","",IF($H62&lt;0.9,"",IF(IFERROR(INDEX('02_活動マスタ_5領域対応表'!$Q:$Q,MATCH($F62,'02_活動マスタ_5領域対応表'!$B:$B,0)),"")="日課","日課（毎日実施：固定化チェックの対象外）","固定化の懸念（ガイドライン自己評価18）")))</f>
        <v/>
      </c>
    </row>
    <row r="63">
      <c r="F63" s="6">
        <f>IF('02_活動マスタ_5領域対応表'!B60="","",'02_活動マスタ_5領域対応表'!B60)</f>
        <v/>
      </c>
      <c r="G63" s="6">
        <f>IF($F63="","",SUMPRODUCT(--(('03_月間計画表'!$D$6:$D$36=$F63)+('03_月間計画表'!$E$6:$E$36=$F63)+('03_月間計画表'!$F$6:$F$36=$F63)+('03_月間計画表'!$G$6:$G$36=$F63)&gt;0)))</f>
        <v/>
      </c>
      <c r="H63" s="25">
        <f>IF(OR($F63="",$B$3=0),"",G63/$B$3)</f>
        <v/>
      </c>
      <c r="I63" s="6">
        <f>IF($H63="","",IF($H63&lt;0.9,"",IF(IFERROR(INDEX('02_活動マスタ_5領域対応表'!$Q:$Q,MATCH($F63,'02_活動マスタ_5領域対応表'!$B:$B,0)),"")="日課","日課（毎日実施：固定化チェックの対象外）","固定化の懸念（ガイドライン自己評価18）")))</f>
        <v/>
      </c>
    </row>
    <row r="64">
      <c r="F64" s="6">
        <f>IF('02_活動マスタ_5領域対応表'!B61="","",'02_活動マスタ_5領域対応表'!B61)</f>
        <v/>
      </c>
      <c r="G64" s="6">
        <f>IF($F64="","",SUMPRODUCT(--(('03_月間計画表'!$D$6:$D$36=$F64)+('03_月間計画表'!$E$6:$E$36=$F64)+('03_月間計画表'!$F$6:$F$36=$F64)+('03_月間計画表'!$G$6:$G$36=$F64)&gt;0)))</f>
        <v/>
      </c>
      <c r="H64" s="25">
        <f>IF(OR($F64="",$B$3=0),"",G64/$B$3)</f>
        <v/>
      </c>
      <c r="I64" s="6">
        <f>IF($H64="","",IF($H64&lt;0.9,"",IF(IFERROR(INDEX('02_活動マスタ_5領域対応表'!$Q:$Q,MATCH($F64,'02_活動マスタ_5領域対応表'!$B:$B,0)),"")="日課","日課（毎日実施：固定化チェックの対象外）","固定化の懸念（ガイドライン自己評価18）")))</f>
        <v/>
      </c>
    </row>
    <row r="65">
      <c r="F65" s="6">
        <f>IF('02_活動マスタ_5領域対応表'!B62="","",'02_活動マスタ_5領域対応表'!B62)</f>
        <v/>
      </c>
      <c r="G65" s="6">
        <f>IF($F65="","",SUMPRODUCT(--(('03_月間計画表'!$D$6:$D$36=$F65)+('03_月間計画表'!$E$6:$E$36=$F65)+('03_月間計画表'!$F$6:$F$36=$F65)+('03_月間計画表'!$G$6:$G$36=$F65)&gt;0)))</f>
        <v/>
      </c>
      <c r="H65" s="25">
        <f>IF(OR($F65="",$B$3=0),"",G65/$B$3)</f>
        <v/>
      </c>
      <c r="I65" s="6">
        <f>IF($H65="","",IF($H65&lt;0.9,"",IF(IFERROR(INDEX('02_活動マスタ_5領域対応表'!$Q:$Q,MATCH($F65,'02_活動マスタ_5領域対応表'!$B:$B,0)),"")="日課","日課（毎日実施：固定化チェックの対象外）","固定化の懸念（ガイドライン自己評価18）")))</f>
        <v/>
      </c>
    </row>
    <row r="66">
      <c r="F66" s="6">
        <f>IF('02_活動マスタ_5領域対応表'!B63="","",'02_活動マスタ_5領域対応表'!B63)</f>
        <v/>
      </c>
      <c r="G66" s="6">
        <f>IF($F66="","",SUMPRODUCT(--(('03_月間計画表'!$D$6:$D$36=$F66)+('03_月間計画表'!$E$6:$E$36=$F66)+('03_月間計画表'!$F$6:$F$36=$F66)+('03_月間計画表'!$G$6:$G$36=$F66)&gt;0)))</f>
        <v/>
      </c>
      <c r="H66" s="25">
        <f>IF(OR($F66="",$B$3=0),"",G66/$B$3)</f>
        <v/>
      </c>
      <c r="I66" s="6">
        <f>IF($H66="","",IF($H66&lt;0.9,"",IF(IFERROR(INDEX('02_活動マスタ_5領域対応表'!$Q:$Q,MATCH($F66,'02_活動マスタ_5領域対応表'!$B:$B,0)),"")="日課","日課（毎日実施：固定化チェックの対象外）","固定化の懸念（ガイドライン自己評価18）")))</f>
        <v/>
      </c>
    </row>
    <row r="67">
      <c r="F67" s="6">
        <f>IF('02_活動マスタ_5領域対応表'!B64="","",'02_活動マスタ_5領域対応表'!B64)</f>
        <v/>
      </c>
      <c r="G67" s="6">
        <f>IF($F67="","",SUMPRODUCT(--(('03_月間計画表'!$D$6:$D$36=$F67)+('03_月間計画表'!$E$6:$E$36=$F67)+('03_月間計画表'!$F$6:$F$36=$F67)+('03_月間計画表'!$G$6:$G$36=$F67)&gt;0)))</f>
        <v/>
      </c>
      <c r="H67" s="25">
        <f>IF(OR($F67="",$B$3=0),"",G67/$B$3)</f>
        <v/>
      </c>
      <c r="I67" s="6">
        <f>IF($H67="","",IF($H67&lt;0.9,"",IF(IFERROR(INDEX('02_活動マスタ_5領域対応表'!$Q:$Q,MATCH($F67,'02_活動マスタ_5領域対応表'!$B:$B,0)),"")="日課","日課（毎日実施：固定化チェックの対象外）","固定化の懸念（ガイドライン自己評価18）")))</f>
        <v/>
      </c>
    </row>
    <row r="68">
      <c r="F68" s="6">
        <f>IF('02_活動マスタ_5領域対応表'!B65="","",'02_活動マスタ_5領域対応表'!B65)</f>
        <v/>
      </c>
      <c r="G68" s="6">
        <f>IF($F68="","",SUMPRODUCT(--(('03_月間計画表'!$D$6:$D$36=$F68)+('03_月間計画表'!$E$6:$E$36=$F68)+('03_月間計画表'!$F$6:$F$36=$F68)+('03_月間計画表'!$G$6:$G$36=$F68)&gt;0)))</f>
        <v/>
      </c>
      <c r="H68" s="25">
        <f>IF(OR($F68="",$B$3=0),"",G68/$B$3)</f>
        <v/>
      </c>
      <c r="I68" s="6">
        <f>IF($H68="","",IF($H68&lt;0.9,"",IF(IFERROR(INDEX('02_活動マスタ_5領域対応表'!$Q:$Q,MATCH($F68,'02_活動マスタ_5領域対応表'!$B:$B,0)),"")="日課","日課（毎日実施：固定化チェックの対象外）","固定化の懸念（ガイドライン自己評価18）")))</f>
        <v/>
      </c>
    </row>
    <row r="69">
      <c r="F69" s="6">
        <f>IF('02_活動マスタ_5領域対応表'!B66="","",'02_活動マスタ_5領域対応表'!B66)</f>
        <v/>
      </c>
      <c r="G69" s="6">
        <f>IF($F69="","",SUMPRODUCT(--(('03_月間計画表'!$D$6:$D$36=$F69)+('03_月間計画表'!$E$6:$E$36=$F69)+('03_月間計画表'!$F$6:$F$36=$F69)+('03_月間計画表'!$G$6:$G$36=$F69)&gt;0)))</f>
        <v/>
      </c>
      <c r="H69" s="25">
        <f>IF(OR($F69="",$B$3=0),"",G69/$B$3)</f>
        <v/>
      </c>
      <c r="I69" s="6">
        <f>IF($H69="","",IF($H69&lt;0.9,"",IF(IFERROR(INDEX('02_活動マスタ_5領域対応表'!$Q:$Q,MATCH($F69,'02_活動マスタ_5領域対応表'!$B:$B,0)),"")="日課","日課（毎日実施：固定化チェックの対象外）","固定化の懸念（ガイドライン自己評価18）")))</f>
        <v/>
      </c>
    </row>
    <row r="70">
      <c r="F70" s="6">
        <f>IF('02_活動マスタ_5領域対応表'!B67="","",'02_活動マスタ_5領域対応表'!B67)</f>
        <v/>
      </c>
      <c r="G70" s="6">
        <f>IF($F70="","",SUMPRODUCT(--(('03_月間計画表'!$D$6:$D$36=$F70)+('03_月間計画表'!$E$6:$E$36=$F70)+('03_月間計画表'!$F$6:$F$36=$F70)+('03_月間計画表'!$G$6:$G$36=$F70)&gt;0)))</f>
        <v/>
      </c>
      <c r="H70" s="25">
        <f>IF(OR($F70="",$B$3=0),"",G70/$B$3)</f>
        <v/>
      </c>
      <c r="I70" s="6">
        <f>IF($H70="","",IF($H70&lt;0.9,"",IF(IFERROR(INDEX('02_活動マスタ_5領域対応表'!$Q:$Q,MATCH($F70,'02_活動マスタ_5領域対応表'!$B:$B,0)),"")="日課","日課（毎日実施：固定化チェックの対象外）","固定化の懸念（ガイドライン自己評価18）")))</f>
        <v/>
      </c>
    </row>
    <row r="71">
      <c r="F71" s="6">
        <f>IF('02_活動マスタ_5領域対応表'!B68="","",'02_活動マスタ_5領域対応表'!B68)</f>
        <v/>
      </c>
      <c r="G71" s="6">
        <f>IF($F71="","",SUMPRODUCT(--(('03_月間計画表'!$D$6:$D$36=$F71)+('03_月間計画表'!$E$6:$E$36=$F71)+('03_月間計画表'!$F$6:$F$36=$F71)+('03_月間計画表'!$G$6:$G$36=$F71)&gt;0)))</f>
        <v/>
      </c>
      <c r="H71" s="25">
        <f>IF(OR($F71="",$B$3=0),"",G71/$B$3)</f>
        <v/>
      </c>
      <c r="I71" s="6">
        <f>IF($H71="","",IF($H71&lt;0.9,"",IF(IFERROR(INDEX('02_活動マスタ_5領域対応表'!$Q:$Q,MATCH($F71,'02_活動マスタ_5領域対応表'!$B:$B,0)),"")="日課","日課（毎日実施：固定化チェックの対象外）","固定化の懸念（ガイドライン自己評価18）")))</f>
        <v/>
      </c>
    </row>
    <row r="72">
      <c r="F72" s="6">
        <f>IF('02_活動マスタ_5領域対応表'!B69="","",'02_活動マスタ_5領域対応表'!B69)</f>
        <v/>
      </c>
      <c r="G72" s="6">
        <f>IF($F72="","",SUMPRODUCT(--(('03_月間計画表'!$D$6:$D$36=$F72)+('03_月間計画表'!$E$6:$E$36=$F72)+('03_月間計画表'!$F$6:$F$36=$F72)+('03_月間計画表'!$G$6:$G$36=$F72)&gt;0)))</f>
        <v/>
      </c>
      <c r="H72" s="25">
        <f>IF(OR($F72="",$B$3=0),"",G72/$B$3)</f>
        <v/>
      </c>
      <c r="I72" s="6">
        <f>IF($H72="","",IF($H72&lt;0.9,"",IF(IFERROR(INDEX('02_活動マスタ_5領域対応表'!$Q:$Q,MATCH($F72,'02_活動マスタ_5領域対応表'!$B:$B,0)),"")="日課","日課（毎日実施：固定化チェックの対象外）","固定化の懸念（ガイドライン自己評価18）")))</f>
        <v/>
      </c>
    </row>
    <row r="73">
      <c r="F73" s="6">
        <f>IF('02_活動マスタ_5領域対応表'!B70="","",'02_活動マスタ_5領域対応表'!B70)</f>
        <v/>
      </c>
      <c r="G73" s="6">
        <f>IF($F73="","",SUMPRODUCT(--(('03_月間計画表'!$D$6:$D$36=$F73)+('03_月間計画表'!$E$6:$E$36=$F73)+('03_月間計画表'!$F$6:$F$36=$F73)+('03_月間計画表'!$G$6:$G$36=$F73)&gt;0)))</f>
        <v/>
      </c>
      <c r="H73" s="25">
        <f>IF(OR($F73="",$B$3=0),"",G73/$B$3)</f>
        <v/>
      </c>
      <c r="I73" s="6">
        <f>IF($H73="","",IF($H73&lt;0.9,"",IF(IFERROR(INDEX('02_活動マスタ_5領域対応表'!$Q:$Q,MATCH($F73,'02_活動マスタ_5領域対応表'!$B:$B,0)),"")="日課","日課（毎日実施：固定化チェックの対象外）","固定化の懸念（ガイドライン自己評価18）")))</f>
        <v/>
      </c>
    </row>
    <row r="74">
      <c r="F74" s="6">
        <f>IF('02_活動マスタ_5領域対応表'!B71="","",'02_活動マスタ_5領域対応表'!B71)</f>
        <v/>
      </c>
      <c r="G74" s="6">
        <f>IF($F74="","",SUMPRODUCT(--(('03_月間計画表'!$D$6:$D$36=$F74)+('03_月間計画表'!$E$6:$E$36=$F74)+('03_月間計画表'!$F$6:$F$36=$F74)+('03_月間計画表'!$G$6:$G$36=$F74)&gt;0)))</f>
        <v/>
      </c>
      <c r="H74" s="25">
        <f>IF(OR($F74="",$B$3=0),"",G74/$B$3)</f>
        <v/>
      </c>
      <c r="I74" s="6">
        <f>IF($H74="","",IF($H74&lt;0.9,"",IF(IFERROR(INDEX('02_活動マスタ_5領域対応表'!$Q:$Q,MATCH($F74,'02_活動マスタ_5領域対応表'!$B:$B,0)),"")="日課","日課（毎日実施：固定化チェックの対象外）","固定化の懸念（ガイドライン自己評価18）")))</f>
        <v/>
      </c>
    </row>
    <row r="75">
      <c r="F75" s="6">
        <f>IF('02_活動マスタ_5領域対応表'!B72="","",'02_活動マスタ_5領域対応表'!B72)</f>
        <v/>
      </c>
      <c r="G75" s="6">
        <f>IF($F75="","",SUMPRODUCT(--(('03_月間計画表'!$D$6:$D$36=$F75)+('03_月間計画表'!$E$6:$E$36=$F75)+('03_月間計画表'!$F$6:$F$36=$F75)+('03_月間計画表'!$G$6:$G$36=$F75)&gt;0)))</f>
        <v/>
      </c>
      <c r="H75" s="25">
        <f>IF(OR($F75="",$B$3=0),"",G75/$B$3)</f>
        <v/>
      </c>
      <c r="I75" s="6">
        <f>IF($H75="","",IF($H75&lt;0.9,"",IF(IFERROR(INDEX('02_活動マスタ_5領域対応表'!$Q:$Q,MATCH($F75,'02_活動マスタ_5領域対応表'!$B:$B,0)),"")="日課","日課（毎日実施：固定化チェックの対象外）","固定化の懸念（ガイドライン自己評価18）")))</f>
        <v/>
      </c>
    </row>
    <row r="76">
      <c r="F76" s="6">
        <f>IF('02_活動マスタ_5領域対応表'!B73="","",'02_活動マスタ_5領域対応表'!B73)</f>
        <v/>
      </c>
      <c r="G76" s="6">
        <f>IF($F76="","",SUMPRODUCT(--(('03_月間計画表'!$D$6:$D$36=$F76)+('03_月間計画表'!$E$6:$E$36=$F76)+('03_月間計画表'!$F$6:$F$36=$F76)+('03_月間計画表'!$G$6:$G$36=$F76)&gt;0)))</f>
        <v/>
      </c>
      <c r="H76" s="25">
        <f>IF(OR($F76="",$B$3=0),"",G76/$B$3)</f>
        <v/>
      </c>
      <c r="I76" s="6">
        <f>IF($H76="","",IF($H76&lt;0.9,"",IF(IFERROR(INDEX('02_活動マスタ_5領域対応表'!$Q:$Q,MATCH($F76,'02_活動マスタ_5領域対応表'!$B:$B,0)),"")="日課","日課（毎日実施：固定化チェックの対象外）","固定化の懸念（ガイドライン自己評価18）")))</f>
        <v/>
      </c>
    </row>
    <row r="77">
      <c r="F77" s="6">
        <f>IF('02_活動マスタ_5領域対応表'!B74="","",'02_活動マスタ_5領域対応表'!B74)</f>
        <v/>
      </c>
      <c r="G77" s="6">
        <f>IF($F77="","",SUMPRODUCT(--(('03_月間計画表'!$D$6:$D$36=$F77)+('03_月間計画表'!$E$6:$E$36=$F77)+('03_月間計画表'!$F$6:$F$36=$F77)+('03_月間計画表'!$G$6:$G$36=$F77)&gt;0)))</f>
        <v/>
      </c>
      <c r="H77" s="25">
        <f>IF(OR($F77="",$B$3=0),"",G77/$B$3)</f>
        <v/>
      </c>
      <c r="I77" s="6">
        <f>IF($H77="","",IF($H77&lt;0.9,"",IF(IFERROR(INDEX('02_活動マスタ_5領域対応表'!$Q:$Q,MATCH($F77,'02_活動マスタ_5領域対応表'!$B:$B,0)),"")="日課","日課（毎日実施：固定化チェックの対象外）","固定化の懸念（ガイドライン自己評価18）")))</f>
        <v/>
      </c>
    </row>
    <row r="78">
      <c r="F78" s="6">
        <f>IF('02_活動マスタ_5領域対応表'!B75="","",'02_活動マスタ_5領域対応表'!B75)</f>
        <v/>
      </c>
      <c r="G78" s="6">
        <f>IF($F78="","",SUMPRODUCT(--(('03_月間計画表'!$D$6:$D$36=$F78)+('03_月間計画表'!$E$6:$E$36=$F78)+('03_月間計画表'!$F$6:$F$36=$F78)+('03_月間計画表'!$G$6:$G$36=$F78)&gt;0)))</f>
        <v/>
      </c>
      <c r="H78" s="25">
        <f>IF(OR($F78="",$B$3=0),"",G78/$B$3)</f>
        <v/>
      </c>
      <c r="I78" s="6">
        <f>IF($H78="","",IF($H78&lt;0.9,"",IF(IFERROR(INDEX('02_活動マスタ_5領域対応表'!$Q:$Q,MATCH($F78,'02_活動マスタ_5領域対応表'!$B:$B,0)),"")="日課","日課（毎日実施：固定化チェックの対象外）","固定化の懸念（ガイドライン自己評価18）")))</f>
        <v/>
      </c>
    </row>
    <row r="79">
      <c r="F79" s="6">
        <f>IF('02_活動マスタ_5領域対応表'!B76="","",'02_活動マスタ_5領域対応表'!B76)</f>
        <v/>
      </c>
      <c r="G79" s="6">
        <f>IF($F79="","",SUMPRODUCT(--(('03_月間計画表'!$D$6:$D$36=$F79)+('03_月間計画表'!$E$6:$E$36=$F79)+('03_月間計画表'!$F$6:$F$36=$F79)+('03_月間計画表'!$G$6:$G$36=$F79)&gt;0)))</f>
        <v/>
      </c>
      <c r="H79" s="25">
        <f>IF(OR($F79="",$B$3=0),"",G79/$B$3)</f>
        <v/>
      </c>
      <c r="I79" s="6">
        <f>IF($H79="","",IF($H79&lt;0.9,"",IF(IFERROR(INDEX('02_活動マスタ_5領域対応表'!$Q:$Q,MATCH($F79,'02_活動マスタ_5領域対応表'!$B:$B,0)),"")="日課","日課（毎日実施：固定化チェックの対象外）","固定化の懸念（ガイドライン自己評価18）")))</f>
        <v/>
      </c>
    </row>
    <row r="80">
      <c r="F80" s="6">
        <f>IF('02_活動マスタ_5領域対応表'!B77="","",'02_活動マスタ_5領域対応表'!B77)</f>
        <v/>
      </c>
      <c r="G80" s="6">
        <f>IF($F80="","",SUMPRODUCT(--(('03_月間計画表'!$D$6:$D$36=$F80)+('03_月間計画表'!$E$6:$E$36=$F80)+('03_月間計画表'!$F$6:$F$36=$F80)+('03_月間計画表'!$G$6:$G$36=$F80)&gt;0)))</f>
        <v/>
      </c>
      <c r="H80" s="25">
        <f>IF(OR($F80="",$B$3=0),"",G80/$B$3)</f>
        <v/>
      </c>
      <c r="I80" s="6">
        <f>IF($H80="","",IF($H80&lt;0.9,"",IF(IFERROR(INDEX('02_活動マスタ_5領域対応表'!$Q:$Q,MATCH($F80,'02_活動マスタ_5領域対応表'!$B:$B,0)),"")="日課","日課（毎日実施：固定化チェックの対象外）","固定化の懸念（ガイドライン自己評価18）")))</f>
        <v/>
      </c>
    </row>
    <row r="81">
      <c r="F81" s="6">
        <f>IF('02_活動マスタ_5領域対応表'!B78="","",'02_活動マスタ_5領域対応表'!B78)</f>
        <v/>
      </c>
      <c r="G81" s="6">
        <f>IF($F81="","",SUMPRODUCT(--(('03_月間計画表'!$D$6:$D$36=$F81)+('03_月間計画表'!$E$6:$E$36=$F81)+('03_月間計画表'!$F$6:$F$36=$F81)+('03_月間計画表'!$G$6:$G$36=$F81)&gt;0)))</f>
        <v/>
      </c>
      <c r="H81" s="25">
        <f>IF(OR($F81="",$B$3=0),"",G81/$B$3)</f>
        <v/>
      </c>
      <c r="I81" s="6">
        <f>IF($H81="","",IF($H81&lt;0.9,"",IF(IFERROR(INDEX('02_活動マスタ_5領域対応表'!$Q:$Q,MATCH($F81,'02_活動マスタ_5領域対応表'!$B:$B,0)),"")="日課","日課（毎日実施：固定化チェックの対象外）","固定化の懸念（ガイドライン自己評価18）")))</f>
        <v/>
      </c>
    </row>
    <row r="82">
      <c r="F82" s="6">
        <f>IF('02_活動マスタ_5領域対応表'!B79="","",'02_活動マスタ_5領域対応表'!B79)</f>
        <v/>
      </c>
      <c r="G82" s="6">
        <f>IF($F82="","",SUMPRODUCT(--(('03_月間計画表'!$D$6:$D$36=$F82)+('03_月間計画表'!$E$6:$E$36=$F82)+('03_月間計画表'!$F$6:$F$36=$F82)+('03_月間計画表'!$G$6:$G$36=$F82)&gt;0)))</f>
        <v/>
      </c>
      <c r="H82" s="25">
        <f>IF(OR($F82="",$B$3=0),"",G82/$B$3)</f>
        <v/>
      </c>
      <c r="I82" s="6">
        <f>IF($H82="","",IF($H82&lt;0.9,"",IF(IFERROR(INDEX('02_活動マスタ_5領域対応表'!$Q:$Q,MATCH($F82,'02_活動マスタ_5領域対応表'!$B:$B,0)),"")="日課","日課（毎日実施：固定化チェックの対象外）","固定化の懸念（ガイドライン自己評価18）")))</f>
        <v/>
      </c>
    </row>
    <row r="83">
      <c r="F83" s="6">
        <f>IF('02_活動マスタ_5領域対応表'!B80="","",'02_活動マスタ_5領域対応表'!B80)</f>
        <v/>
      </c>
      <c r="G83" s="6">
        <f>IF($F83="","",SUMPRODUCT(--(('03_月間計画表'!$D$6:$D$36=$F83)+('03_月間計画表'!$E$6:$E$36=$F83)+('03_月間計画表'!$F$6:$F$36=$F83)+('03_月間計画表'!$G$6:$G$36=$F83)&gt;0)))</f>
        <v/>
      </c>
      <c r="H83" s="25">
        <f>IF(OR($F83="",$B$3=0),"",G83/$B$3)</f>
        <v/>
      </c>
      <c r="I83" s="6">
        <f>IF($H83="","",IF($H83&lt;0.9,"",IF(IFERROR(INDEX('02_活動マスタ_5領域対応表'!$Q:$Q,MATCH($F83,'02_活動マスタ_5領域対応表'!$B:$B,0)),"")="日課","日課（毎日実施：固定化チェックの対象外）","固定化の懸念（ガイドライン自己評価18）")))</f>
        <v/>
      </c>
    </row>
    <row r="84">
      <c r="F84" s="6">
        <f>IF('02_活動マスタ_5領域対応表'!B81="","",'02_活動マスタ_5領域対応表'!B81)</f>
        <v/>
      </c>
      <c r="G84" s="6">
        <f>IF($F84="","",SUMPRODUCT(--(('03_月間計画表'!$D$6:$D$36=$F84)+('03_月間計画表'!$E$6:$E$36=$F84)+('03_月間計画表'!$F$6:$F$36=$F84)+('03_月間計画表'!$G$6:$G$36=$F84)&gt;0)))</f>
        <v/>
      </c>
      <c r="H84" s="25">
        <f>IF(OR($F84="",$B$3=0),"",G84/$B$3)</f>
        <v/>
      </c>
      <c r="I84" s="6">
        <f>IF($H84="","",IF($H84&lt;0.9,"",IF(IFERROR(INDEX('02_活動マスタ_5領域対応表'!$Q:$Q,MATCH($F84,'02_活動マスタ_5領域対応表'!$B:$B,0)),"")="日課","日課（毎日実施：固定化チェックの対象外）","固定化の懸念（ガイドライン自己評価18）")))</f>
        <v/>
      </c>
    </row>
    <row r="85">
      <c r="F85" s="6">
        <f>IF('02_活動マスタ_5領域対応表'!B82="","",'02_活動マスタ_5領域対応表'!B82)</f>
        <v/>
      </c>
      <c r="G85" s="6">
        <f>IF($F85="","",SUMPRODUCT(--(('03_月間計画表'!$D$6:$D$36=$F85)+('03_月間計画表'!$E$6:$E$36=$F85)+('03_月間計画表'!$F$6:$F$36=$F85)+('03_月間計画表'!$G$6:$G$36=$F85)&gt;0)))</f>
        <v/>
      </c>
      <c r="H85" s="25">
        <f>IF(OR($F85="",$B$3=0),"",G85/$B$3)</f>
        <v/>
      </c>
      <c r="I85" s="6">
        <f>IF($H85="","",IF($H85&lt;0.9,"",IF(IFERROR(INDEX('02_活動マスタ_5領域対応表'!$Q:$Q,MATCH($F85,'02_活動マスタ_5領域対応表'!$B:$B,0)),"")="日課","日課（毎日実施：固定化チェックの対象外）","固定化の懸念（ガイドライン自己評価18）")))</f>
        <v/>
      </c>
    </row>
    <row r="86">
      <c r="F86" s="6">
        <f>IF('02_活動マスタ_5領域対応表'!B83="","",'02_活動マスタ_5領域対応表'!B83)</f>
        <v/>
      </c>
      <c r="G86" s="6">
        <f>IF($F86="","",SUMPRODUCT(--(('03_月間計画表'!$D$6:$D$36=$F86)+('03_月間計画表'!$E$6:$E$36=$F86)+('03_月間計画表'!$F$6:$F$36=$F86)+('03_月間計画表'!$G$6:$G$36=$F86)&gt;0)))</f>
        <v/>
      </c>
      <c r="H86" s="25">
        <f>IF(OR($F86="",$B$3=0),"",G86/$B$3)</f>
        <v/>
      </c>
      <c r="I86" s="6">
        <f>IF($H86="","",IF($H86&lt;0.9,"",IF(IFERROR(INDEX('02_活動マスタ_5領域対応表'!$Q:$Q,MATCH($F86,'02_活動マスタ_5領域対応表'!$B:$B,0)),"")="日課","日課（毎日実施：固定化チェックの対象外）","固定化の懸念（ガイドライン自己評価18）")))</f>
        <v/>
      </c>
    </row>
    <row r="87">
      <c r="F87" s="6">
        <f>IF('02_活動マスタ_5領域対応表'!B84="","",'02_活動マスタ_5領域対応表'!B84)</f>
        <v/>
      </c>
      <c r="G87" s="6">
        <f>IF($F87="","",SUMPRODUCT(--(('03_月間計画表'!$D$6:$D$36=$F87)+('03_月間計画表'!$E$6:$E$36=$F87)+('03_月間計画表'!$F$6:$F$36=$F87)+('03_月間計画表'!$G$6:$G$36=$F87)&gt;0)))</f>
        <v/>
      </c>
      <c r="H87" s="25">
        <f>IF(OR($F87="",$B$3=0),"",G87/$B$3)</f>
        <v/>
      </c>
      <c r="I87" s="6">
        <f>IF($H87="","",IF($H87&lt;0.9,"",IF(IFERROR(INDEX('02_活動マスタ_5領域対応表'!$Q:$Q,MATCH($F87,'02_活動マスタ_5領域対応表'!$B:$B,0)),"")="日課","日課（毎日実施：固定化チェックの対象外）","固定化の懸念（ガイドライン自己評価18）")))</f>
        <v/>
      </c>
    </row>
    <row r="88">
      <c r="F88" s="6">
        <f>IF('02_活動マスタ_5領域対応表'!B85="","",'02_活動マスタ_5領域対応表'!B85)</f>
        <v/>
      </c>
      <c r="G88" s="6">
        <f>IF($F88="","",SUMPRODUCT(--(('03_月間計画表'!$D$6:$D$36=$F88)+('03_月間計画表'!$E$6:$E$36=$F88)+('03_月間計画表'!$F$6:$F$36=$F88)+('03_月間計画表'!$G$6:$G$36=$F88)&gt;0)))</f>
        <v/>
      </c>
      <c r="H88" s="25">
        <f>IF(OR($F88="",$B$3=0),"",G88/$B$3)</f>
        <v/>
      </c>
      <c r="I88" s="6">
        <f>IF($H88="","",IF($H88&lt;0.9,"",IF(IFERROR(INDEX('02_活動マスタ_5領域対応表'!$Q:$Q,MATCH($F88,'02_活動マスタ_5領域対応表'!$B:$B,0)),"")="日課","日課（毎日実施：固定化チェックの対象外）","固定化の懸念（ガイドライン自己評価18）")))</f>
        <v/>
      </c>
    </row>
    <row r="89">
      <c r="F89" s="6">
        <f>IF('02_活動マスタ_5領域対応表'!B86="","",'02_活動マスタ_5領域対応表'!B86)</f>
        <v/>
      </c>
      <c r="G89" s="6">
        <f>IF($F89="","",SUMPRODUCT(--(('03_月間計画表'!$D$6:$D$36=$F89)+('03_月間計画表'!$E$6:$E$36=$F89)+('03_月間計画表'!$F$6:$F$36=$F89)+('03_月間計画表'!$G$6:$G$36=$F89)&gt;0)))</f>
        <v/>
      </c>
      <c r="H89" s="25">
        <f>IF(OR($F89="",$B$3=0),"",G89/$B$3)</f>
        <v/>
      </c>
      <c r="I89" s="6">
        <f>IF($H89="","",IF($H89&lt;0.9,"",IF(IFERROR(INDEX('02_活動マスタ_5領域対応表'!$Q:$Q,MATCH($F89,'02_活動マスタ_5領域対応表'!$B:$B,0)),"")="日課","日課（毎日実施：固定化チェックの対象外）","固定化の懸念（ガイドライン自己評価18）")))</f>
        <v/>
      </c>
    </row>
    <row r="90">
      <c r="F90" s="6">
        <f>IF('02_活動マスタ_5領域対応表'!B87="","",'02_活動マスタ_5領域対応表'!B87)</f>
        <v/>
      </c>
      <c r="G90" s="6">
        <f>IF($F90="","",SUMPRODUCT(--(('03_月間計画表'!$D$6:$D$36=$F90)+('03_月間計画表'!$E$6:$E$36=$F90)+('03_月間計画表'!$F$6:$F$36=$F90)+('03_月間計画表'!$G$6:$G$36=$F90)&gt;0)))</f>
        <v/>
      </c>
      <c r="H90" s="25">
        <f>IF(OR($F90="",$B$3=0),"",G90/$B$3)</f>
        <v/>
      </c>
      <c r="I90" s="6">
        <f>IF($H90="","",IF($H90&lt;0.9,"",IF(IFERROR(INDEX('02_活動マスタ_5領域対応表'!$Q:$Q,MATCH($F90,'02_活動マスタ_5領域対応表'!$B:$B,0)),"")="日課","日課（毎日実施：固定化チェックの対象外）","固定化の懸念（ガイドライン自己評価18）")))</f>
        <v/>
      </c>
    </row>
    <row r="91">
      <c r="F91" s="6">
        <f>IF('02_活動マスタ_5領域対応表'!B88="","",'02_活動マスタ_5領域対応表'!B88)</f>
        <v/>
      </c>
      <c r="G91" s="6">
        <f>IF($F91="","",SUMPRODUCT(--(('03_月間計画表'!$D$6:$D$36=$F91)+('03_月間計画表'!$E$6:$E$36=$F91)+('03_月間計画表'!$F$6:$F$36=$F91)+('03_月間計画表'!$G$6:$G$36=$F91)&gt;0)))</f>
        <v/>
      </c>
      <c r="H91" s="25">
        <f>IF(OR($F91="",$B$3=0),"",G91/$B$3)</f>
        <v/>
      </c>
      <c r="I91" s="6">
        <f>IF($H91="","",IF($H91&lt;0.9,"",IF(IFERROR(INDEX('02_活動マスタ_5領域対応表'!$Q:$Q,MATCH($F91,'02_活動マスタ_5領域対応表'!$B:$B,0)),"")="日課","日課（毎日実施：固定化チェックの対象外）","固定化の懸念（ガイドライン自己評価18）")))</f>
        <v/>
      </c>
    </row>
    <row r="92">
      <c r="F92" s="6">
        <f>IF('02_活動マスタ_5領域対応表'!B89="","",'02_活動マスタ_5領域対応表'!B89)</f>
        <v/>
      </c>
      <c r="G92" s="6">
        <f>IF($F92="","",SUMPRODUCT(--(('03_月間計画表'!$D$6:$D$36=$F92)+('03_月間計画表'!$E$6:$E$36=$F92)+('03_月間計画表'!$F$6:$F$36=$F92)+('03_月間計画表'!$G$6:$G$36=$F92)&gt;0)))</f>
        <v/>
      </c>
      <c r="H92" s="25">
        <f>IF(OR($F92="",$B$3=0),"",G92/$B$3)</f>
        <v/>
      </c>
      <c r="I92" s="6">
        <f>IF($H92="","",IF($H92&lt;0.9,"",IF(IFERROR(INDEX('02_活動マスタ_5領域対応表'!$Q:$Q,MATCH($F92,'02_活動マスタ_5領域対応表'!$B:$B,0)),"")="日課","日課（毎日実施：固定化チェックの対象外）","固定化の懸念（ガイドライン自己評価18）")))</f>
        <v/>
      </c>
    </row>
    <row r="93">
      <c r="F93" s="6">
        <f>IF('02_活動マスタ_5領域対応表'!B90="","",'02_活動マスタ_5領域対応表'!B90)</f>
        <v/>
      </c>
      <c r="G93" s="6">
        <f>IF($F93="","",SUMPRODUCT(--(('03_月間計画表'!$D$6:$D$36=$F93)+('03_月間計画表'!$E$6:$E$36=$F93)+('03_月間計画表'!$F$6:$F$36=$F93)+('03_月間計画表'!$G$6:$G$36=$F93)&gt;0)))</f>
        <v/>
      </c>
      <c r="H93" s="25">
        <f>IF(OR($F93="",$B$3=0),"",G93/$B$3)</f>
        <v/>
      </c>
      <c r="I93" s="6">
        <f>IF($H93="","",IF($H93&lt;0.9,"",IF(IFERROR(INDEX('02_活動マスタ_5領域対応表'!$Q:$Q,MATCH($F93,'02_活動マスタ_5領域対応表'!$B:$B,0)),"")="日課","日課（毎日実施：固定化チェックの対象外）","固定化の懸念（ガイドライン自己評価18）")))</f>
        <v/>
      </c>
    </row>
    <row r="94">
      <c r="F94" s="6">
        <f>IF('02_活動マスタ_5領域対応表'!B91="","",'02_活動マスタ_5領域対応表'!B91)</f>
        <v/>
      </c>
      <c r="G94" s="6">
        <f>IF($F94="","",SUMPRODUCT(--(('03_月間計画表'!$D$6:$D$36=$F94)+('03_月間計画表'!$E$6:$E$36=$F94)+('03_月間計画表'!$F$6:$F$36=$F94)+('03_月間計画表'!$G$6:$G$36=$F94)&gt;0)))</f>
        <v/>
      </c>
      <c r="H94" s="25">
        <f>IF(OR($F94="",$B$3=0),"",G94/$B$3)</f>
        <v/>
      </c>
      <c r="I94" s="6">
        <f>IF($H94="","",IF($H94&lt;0.9,"",IF(IFERROR(INDEX('02_活動マスタ_5領域対応表'!$Q:$Q,MATCH($F94,'02_活動マスタ_5領域対応表'!$B:$B,0)),"")="日課","日課（毎日実施：固定化チェックの対象外）","固定化の懸念（ガイドライン自己評価18）")))</f>
        <v/>
      </c>
    </row>
    <row r="95">
      <c r="F95" s="6">
        <f>IF('02_活動マスタ_5領域対応表'!B92="","",'02_活動マスタ_5領域対応表'!B92)</f>
        <v/>
      </c>
      <c r="G95" s="6">
        <f>IF($F95="","",SUMPRODUCT(--(('03_月間計画表'!$D$6:$D$36=$F95)+('03_月間計画表'!$E$6:$E$36=$F95)+('03_月間計画表'!$F$6:$F$36=$F95)+('03_月間計画表'!$G$6:$G$36=$F95)&gt;0)))</f>
        <v/>
      </c>
      <c r="H95" s="25">
        <f>IF(OR($F95="",$B$3=0),"",G95/$B$3)</f>
        <v/>
      </c>
      <c r="I95" s="6">
        <f>IF($H95="","",IF($H95&lt;0.9,"",IF(IFERROR(INDEX('02_活動マスタ_5領域対応表'!$Q:$Q,MATCH($F95,'02_活動マスタ_5領域対応表'!$B:$B,0)),"")="日課","日課（毎日実施：固定化チェックの対象外）","固定化の懸念（ガイドライン自己評価18）")))</f>
        <v/>
      </c>
    </row>
    <row r="96">
      <c r="F96" s="6">
        <f>IF('02_活動マスタ_5領域対応表'!B93="","",'02_活動マスタ_5領域対応表'!B93)</f>
        <v/>
      </c>
      <c r="G96" s="6">
        <f>IF($F96="","",SUMPRODUCT(--(('03_月間計画表'!$D$6:$D$36=$F96)+('03_月間計画表'!$E$6:$E$36=$F96)+('03_月間計画表'!$F$6:$F$36=$F96)+('03_月間計画表'!$G$6:$G$36=$F96)&gt;0)))</f>
        <v/>
      </c>
      <c r="H96" s="25">
        <f>IF(OR($F96="",$B$3=0),"",G96/$B$3)</f>
        <v/>
      </c>
      <c r="I96" s="6">
        <f>IF($H96="","",IF($H96&lt;0.9,"",IF(IFERROR(INDEX('02_活動マスタ_5領域対応表'!$Q:$Q,MATCH($F96,'02_活動マスタ_5領域対応表'!$B:$B,0)),"")="日課","日課（毎日実施：固定化チェックの対象外）","固定化の懸念（ガイドライン自己評価18）")))</f>
        <v/>
      </c>
    </row>
    <row r="97">
      <c r="F97" s="6">
        <f>IF('02_活動マスタ_5領域対応表'!B94="","",'02_活動マスタ_5領域対応表'!B94)</f>
        <v/>
      </c>
      <c r="G97" s="6">
        <f>IF($F97="","",SUMPRODUCT(--(('03_月間計画表'!$D$6:$D$36=$F97)+('03_月間計画表'!$E$6:$E$36=$F97)+('03_月間計画表'!$F$6:$F$36=$F97)+('03_月間計画表'!$G$6:$G$36=$F97)&gt;0)))</f>
        <v/>
      </c>
      <c r="H97" s="25">
        <f>IF(OR($F97="",$B$3=0),"",G97/$B$3)</f>
        <v/>
      </c>
      <c r="I97" s="6">
        <f>IF($H97="","",IF($H97&lt;0.9,"",IF(IFERROR(INDEX('02_活動マスタ_5領域対応表'!$Q:$Q,MATCH($F97,'02_活動マスタ_5領域対応表'!$B:$B,0)),"")="日課","日課（毎日実施：固定化チェックの対象外）","固定化の懸念（ガイドライン自己評価18）")))</f>
        <v/>
      </c>
    </row>
    <row r="98">
      <c r="F98" s="6">
        <f>IF('02_活動マスタ_5領域対応表'!B95="","",'02_活動マスタ_5領域対応表'!B95)</f>
        <v/>
      </c>
      <c r="G98" s="6">
        <f>IF($F98="","",SUMPRODUCT(--(('03_月間計画表'!$D$6:$D$36=$F98)+('03_月間計画表'!$E$6:$E$36=$F98)+('03_月間計画表'!$F$6:$F$36=$F98)+('03_月間計画表'!$G$6:$G$36=$F98)&gt;0)))</f>
        <v/>
      </c>
      <c r="H98" s="25">
        <f>IF(OR($F98="",$B$3=0),"",G98/$B$3)</f>
        <v/>
      </c>
      <c r="I98" s="6">
        <f>IF($H98="","",IF($H98&lt;0.9,"",IF(IFERROR(INDEX('02_活動マスタ_5領域対応表'!$Q:$Q,MATCH($F98,'02_活動マスタ_5領域対応表'!$B:$B,0)),"")="日課","日課（毎日実施：固定化チェックの対象外）","固定化の懸念（ガイドライン自己評価18）")))</f>
        <v/>
      </c>
    </row>
    <row r="99">
      <c r="F99" s="6">
        <f>IF('02_活動マスタ_5領域対応表'!B96="","",'02_活動マスタ_5領域対応表'!B96)</f>
        <v/>
      </c>
      <c r="G99" s="6">
        <f>IF($F99="","",SUMPRODUCT(--(('03_月間計画表'!$D$6:$D$36=$F99)+('03_月間計画表'!$E$6:$E$36=$F99)+('03_月間計画表'!$F$6:$F$36=$F99)+('03_月間計画表'!$G$6:$G$36=$F99)&gt;0)))</f>
        <v/>
      </c>
      <c r="H99" s="25">
        <f>IF(OR($F99="",$B$3=0),"",G99/$B$3)</f>
        <v/>
      </c>
      <c r="I99" s="6">
        <f>IF($H99="","",IF($H99&lt;0.9,"",IF(IFERROR(INDEX('02_活動マスタ_5領域対応表'!$Q:$Q,MATCH($F99,'02_活動マスタ_5領域対応表'!$B:$B,0)),"")="日課","日課（毎日実施：固定化チェックの対象外）","固定化の懸念（ガイドライン自己評価18）")))</f>
        <v/>
      </c>
    </row>
    <row r="100">
      <c r="F100" s="6">
        <f>IF('02_活動マスタ_5領域対応表'!B97="","",'02_活動マスタ_5領域対応表'!B97)</f>
        <v/>
      </c>
      <c r="G100" s="6">
        <f>IF($F100="","",SUMPRODUCT(--(('03_月間計画表'!$D$6:$D$36=$F100)+('03_月間計画表'!$E$6:$E$36=$F100)+('03_月間計画表'!$F$6:$F$36=$F100)+('03_月間計画表'!$G$6:$G$36=$F100)&gt;0)))</f>
        <v/>
      </c>
      <c r="H100" s="25">
        <f>IF(OR($F100="",$B$3=0),"",G100/$B$3)</f>
        <v/>
      </c>
      <c r="I100" s="6">
        <f>IF($H100="","",IF($H100&lt;0.9,"",IF(IFERROR(INDEX('02_活動マスタ_5領域対応表'!$Q:$Q,MATCH($F100,'02_活動マスタ_5領域対応表'!$B:$B,0)),"")="日課","日課（毎日実施：固定化チェックの対象外）","固定化の懸念（ガイドライン自己評価18）")))</f>
        <v/>
      </c>
    </row>
    <row r="101">
      <c r="F101" s="6">
        <f>IF('02_活動マスタ_5領域対応表'!B98="","",'02_活動マスタ_5領域対応表'!B98)</f>
        <v/>
      </c>
      <c r="G101" s="6">
        <f>IF($F101="","",SUMPRODUCT(--(('03_月間計画表'!$D$6:$D$36=$F101)+('03_月間計画表'!$E$6:$E$36=$F101)+('03_月間計画表'!$F$6:$F$36=$F101)+('03_月間計画表'!$G$6:$G$36=$F101)&gt;0)))</f>
        <v/>
      </c>
      <c r="H101" s="25">
        <f>IF(OR($F101="",$B$3=0),"",G101/$B$3)</f>
        <v/>
      </c>
      <c r="I101" s="6">
        <f>IF($H101="","",IF($H101&lt;0.9,"",IF(IFERROR(INDEX('02_活動マスタ_5領域対応表'!$Q:$Q,MATCH($F101,'02_活動マスタ_5領域対応表'!$B:$B,0)),"")="日課","日課（毎日実施：固定化チェックの対象外）","固定化の懸念（ガイドライン自己評価18）")))</f>
        <v/>
      </c>
    </row>
    <row r="102">
      <c r="F102" s="6">
        <f>IF('02_活動マスタ_5領域対応表'!B99="","",'02_活動マスタ_5領域対応表'!B99)</f>
        <v/>
      </c>
      <c r="G102" s="6">
        <f>IF($F102="","",SUMPRODUCT(--(('03_月間計画表'!$D$6:$D$36=$F102)+('03_月間計画表'!$E$6:$E$36=$F102)+('03_月間計画表'!$F$6:$F$36=$F102)+('03_月間計画表'!$G$6:$G$36=$F102)&gt;0)))</f>
        <v/>
      </c>
      <c r="H102" s="25">
        <f>IF(OR($F102="",$B$3=0),"",G102/$B$3)</f>
        <v/>
      </c>
      <c r="I102" s="6">
        <f>IF($H102="","",IF($H102&lt;0.9,"",IF(IFERROR(INDEX('02_活動マスタ_5領域対応表'!$Q:$Q,MATCH($F102,'02_活動マスタ_5領域対応表'!$B:$B,0)),"")="日課","日課（毎日実施：固定化チェックの対象外）","固定化の懸念（ガイドライン自己評価18）")))</f>
        <v/>
      </c>
    </row>
    <row r="103">
      <c r="F103" s="6">
        <f>IF('02_活動マスタ_5領域対応表'!B100="","",'02_活動マスタ_5領域対応表'!B100)</f>
        <v/>
      </c>
      <c r="G103" s="6">
        <f>IF($F103="","",SUMPRODUCT(--(('03_月間計画表'!$D$6:$D$36=$F103)+('03_月間計画表'!$E$6:$E$36=$F103)+('03_月間計画表'!$F$6:$F$36=$F103)+('03_月間計画表'!$G$6:$G$36=$F103)&gt;0)))</f>
        <v/>
      </c>
      <c r="H103" s="25">
        <f>IF(OR($F103="",$B$3=0),"",G103/$B$3)</f>
        <v/>
      </c>
      <c r="I103" s="6">
        <f>IF($H103="","",IF($H103&lt;0.9,"",IF(IFERROR(INDEX('02_活動マスタ_5領域対応表'!$Q:$Q,MATCH($F103,'02_活動マスタ_5領域対応表'!$B:$B,0)),"")="日課","日課（毎日実施：固定化チェックの対象外）","固定化の懸念（ガイドライン自己評価18）")))</f>
        <v/>
      </c>
    </row>
    <row r="104">
      <c r="F104" s="6">
        <f>IF('02_活動マスタ_5領域対応表'!B101="","",'02_活動マスタ_5領域対応表'!B101)</f>
        <v/>
      </c>
      <c r="G104" s="6">
        <f>IF($F104="","",SUMPRODUCT(--(('03_月間計画表'!$D$6:$D$36=$F104)+('03_月間計画表'!$E$6:$E$36=$F104)+('03_月間計画表'!$F$6:$F$36=$F104)+('03_月間計画表'!$G$6:$G$36=$F104)&gt;0)))</f>
        <v/>
      </c>
      <c r="H104" s="25">
        <f>IF(OR($F104="",$B$3=0),"",G104/$B$3)</f>
        <v/>
      </c>
      <c r="I104" s="6">
        <f>IF($H104="","",IF($H104&lt;0.9,"",IF(IFERROR(INDEX('02_活動マスタ_5領域対応表'!$Q:$Q,MATCH($F104,'02_活動マスタ_5領域対応表'!$B:$B,0)),"")="日課","日課（毎日実施：固定化チェックの対象外）","固定化の懸念（ガイドライン自己評価18）")))</f>
        <v/>
      </c>
    </row>
    <row r="105">
      <c r="F105" s="6">
        <f>IF('02_活動マスタ_5領域対応表'!B102="","",'02_活動マスタ_5領域対応表'!B102)</f>
        <v/>
      </c>
      <c r="G105" s="6">
        <f>IF($F105="","",SUMPRODUCT(--(('03_月間計画表'!$D$6:$D$36=$F105)+('03_月間計画表'!$E$6:$E$36=$F105)+('03_月間計画表'!$F$6:$F$36=$F105)+('03_月間計画表'!$G$6:$G$36=$F105)&gt;0)))</f>
        <v/>
      </c>
      <c r="H105" s="25">
        <f>IF(OR($F105="",$B$3=0),"",G105/$B$3)</f>
        <v/>
      </c>
      <c r="I105" s="6">
        <f>IF($H105="","",IF($H105&lt;0.9,"",IF(IFERROR(INDEX('02_活動マスタ_5領域対応表'!$Q:$Q,MATCH($F105,'02_活動マスタ_5領域対応表'!$B:$B,0)),"")="日課","日課（毎日実施：固定化チェックの対象外）","固定化の懸念（ガイドライン自己評価18）")))</f>
        <v/>
      </c>
    </row>
  </sheetData>
  <mergeCells count="6">
    <mergeCell ref="A17:D17"/>
    <mergeCell ref="A25:D26"/>
    <mergeCell ref="A1:I1"/>
    <mergeCell ref="A15:D15"/>
    <mergeCell ref="B12:D12"/>
    <mergeCell ref="A14:D14"/>
  </mergeCells>
  <pageMargins left="0.4" right="0.4" top="0.5" bottom="0.5" header="0.5" footer="0.5"/>
  <pageSetup orientation="landscape" paperSize="9" fitToHeight="0" fitToWidth="1"/>
</worksheet>
</file>

<file path=xl/worksheets/sheet6.xml><?xml version="1.0" encoding="utf-8"?>
<worksheet xmlns="http://schemas.openxmlformats.org/spreadsheetml/2006/main">
  <sheetPr>
    <outlinePr summaryBelow="1" summaryRight="1"/>
    <pageSetUpPr fitToPage="1"/>
  </sheetPr>
  <dimension ref="A1:D27"/>
  <sheetViews>
    <sheetView workbookViewId="0">
      <selection activeCell="A1" sqref="A1"/>
    </sheetView>
  </sheetViews>
  <sheetFormatPr baseColWidth="8" defaultRowHeight="15"/>
  <cols>
    <col width="30" customWidth="1" min="1" max="1"/>
    <col width="26" customWidth="1" min="2" max="2"/>
    <col width="44" customWidth="1" min="3" max="3"/>
    <col width="60" customWidth="1" min="4" max="4"/>
  </cols>
  <sheetData>
    <row r="1" ht="26" customHeight="1">
      <c r="A1" s="15" t="inlineStr">
        <is>
          <t>05_支援プログラム様式｜根拠：指定通所基準第26条の2／手引き4.（記載項目①〜⑫）／手引き別添資料2 その他パターン②（活動プログラムごとに5領域との関連性を記載する方法）</t>
        </is>
      </c>
    </row>
    <row r="2" ht="34" customHeight="1">
      <c r="A2" s="8" t="inlineStr">
        <is>
          <t>項目（手引き①〜⑫）</t>
        </is>
      </c>
      <c r="B2" s="8" t="inlineStr">
        <is>
          <t>根拠・補足</t>
        </is>
      </c>
      <c r="C2" s="8" t="inlineStr">
        <is>
          <t>自動反映／たたき台</t>
        </is>
      </c>
      <c r="D2" s="8" t="inlineStr">
        <is>
          <t>公表用の記載欄</t>
        </is>
      </c>
    </row>
    <row r="3" ht="30" customHeight="1">
      <c r="A3" s="4" t="inlineStr">
        <is>
          <t>① 事業所名</t>
        </is>
      </c>
      <c r="B3" s="6" t="inlineStr">
        <is>
          <t>手引き4.①</t>
        </is>
      </c>
      <c r="C3" s="13">
        <f>IF('01_事業所設定'!$B$4="","",'01_事業所設定'!$B$4)</f>
        <v/>
      </c>
      <c r="D3" s="13" t="n"/>
    </row>
    <row r="4" ht="30" customHeight="1">
      <c r="A4" s="4" t="inlineStr">
        <is>
          <t>② 作成又は見直しを行った年月日</t>
        </is>
      </c>
      <c r="B4" s="6" t="inlineStr">
        <is>
          <t>手引き4.②</t>
        </is>
      </c>
      <c r="C4" s="36">
        <f>IF('01_事業所設定'!$B$12="","",'01_事業所設定'!$B$12)</f>
        <v/>
      </c>
      <c r="D4" s="13" t="n"/>
    </row>
    <row r="5" ht="30" customHeight="1">
      <c r="A5" s="4" t="inlineStr">
        <is>
          <t>③ 法人（事業所）理念</t>
        </is>
      </c>
      <c r="B5" s="6" t="inlineStr">
        <is>
          <t>手引き4.③</t>
        </is>
      </c>
      <c r="C5" s="13">
        <f>IF('01_事業所設定'!$B$7="","",'01_事業所設定'!$B$7)</f>
        <v/>
      </c>
      <c r="D5" s="13" t="n"/>
    </row>
    <row r="6" ht="30" customHeight="1">
      <c r="A6" s="4" t="inlineStr">
        <is>
          <t>④ 支援方針</t>
        </is>
      </c>
      <c r="B6" s="6" t="inlineStr">
        <is>
          <t>手引き4.④</t>
        </is>
      </c>
      <c r="C6" s="13">
        <f>IF('01_事業所設定'!$B$8="","",'01_事業所設定'!$B$8)</f>
        <v/>
      </c>
      <c r="D6" s="13" t="n"/>
    </row>
    <row r="7" ht="30" customHeight="1">
      <c r="A7" s="4" t="inlineStr">
        <is>
          <t>⑤ 営業時間</t>
        </is>
      </c>
      <c r="B7" s="6" t="inlineStr">
        <is>
          <t>手引き4.⑤／運営規程に定める営業時間（指定通所基準第37条）</t>
        </is>
      </c>
      <c r="C7" s="13">
        <f>IF('01_事業所設定'!$B$9="","",'01_事業所設定'!$B$9&amp;"〜"&amp;'01_事業所設定'!$B$10)</f>
        <v/>
      </c>
      <c r="D7" s="13" t="n"/>
    </row>
    <row r="8" ht="30" customHeight="1">
      <c r="A8" s="4" t="inlineStr">
        <is>
          <t>⑥ 送迎実施の有無</t>
        </is>
      </c>
      <c r="B8" s="6" t="inlineStr">
        <is>
          <t>手引き4.⑥</t>
        </is>
      </c>
      <c r="C8" s="13">
        <f>IF('01_事業所設定'!$B$11="","",'01_事業所設定'!$B$11)</f>
        <v/>
      </c>
      <c r="D8" s="13" t="n"/>
    </row>
    <row r="9"/>
    <row r="10" ht="34" customHeight="1">
      <c r="A10" s="28" t="inlineStr">
        <is>
          <t>⑦ 本人支援の内容と5領域の関連性</t>
        </is>
      </c>
      <c r="B10" s="6" t="inlineStr">
        <is>
          <t>手引き4.⑦／5.（領域ごとに欄を設ける方法・支援内容に領域を関連付ける方法いずれも可）</t>
        </is>
      </c>
      <c r="C10" s="6" t="inlineStr">
        <is>
          <t>活動マスタから◎（主たる領域）の活動名を自動抽出（たたき台）</t>
        </is>
      </c>
      <c r="D10" s="6" t="inlineStr">
        <is>
          <t>この列を公表します（たたき台の活動名を使って文章化）</t>
        </is>
      </c>
    </row>
    <row r="11" ht="78" customHeight="1">
      <c r="A11" s="4" t="inlineStr">
        <is>
          <t>健康・生活</t>
        </is>
      </c>
      <c r="B11" s="6" t="inlineStr">
        <is>
          <t>【児発】健康状態の維持・改善／生活習慣や生活リズムの形成／基本的生活スキルの獲得
【放デイ】左記＋生活におけるマネジメントスキルの育成</t>
        </is>
      </c>
      <c r="C11" s="13">
        <f t="array" ref="C11">_xlfn.TEXTJOIN("／",TRUE,IF(('02_活動マスタ_5領域対応表'!$F$3:$F$102="◎")*(('01_事業所設定'!$B$21="")+('02_活動マスタ_5領域対応表'!$E$3:$E$102="")+('02_活動マスタ_5領域対応表'!$E$3:$E$102="共通")+('02_活動マスタ_5領域対応表'!$E$3:$E$102='01_事業所設定'!$B$21)),'02_活動マスタ_5領域対応表'!$B$3:$B$102,""))</f>
        <v/>
      </c>
      <c r="D11" s="13" t="n"/>
    </row>
    <row r="12" ht="78" customHeight="1">
      <c r="A12" s="4" t="inlineStr">
        <is>
          <t>運動・感覚</t>
        </is>
      </c>
      <c r="B12" s="6" t="inlineStr">
        <is>
          <t>姿勢と運動・動作の基本的技能の向上／姿勢保持と運動・動作の補助的手段の活用／身体の移動能力の向上／保有する感覚の活用／感覚の補助及び代行手段の活用／感覚の特性への対応（児発・放デイ共通）</t>
        </is>
      </c>
      <c r="C12" s="13">
        <f t="array" ref="C12">_xlfn.TEXTJOIN("／",TRUE,IF(('02_活動マスタ_5領域対応表'!$G$3:$G$102="◎")*(('01_事業所設定'!$B$21="")+('02_活動マスタ_5領域対応表'!$E$3:$E$102="")+('02_活動マスタ_5領域対応表'!$E$3:$E$102="共通")+('02_活動マスタ_5領域対応表'!$E$3:$E$102='01_事業所設定'!$B$21)),'02_活動マスタ_5領域対応表'!$B$3:$B$102,""))</f>
        <v/>
      </c>
      <c r="D12" s="13" t="n"/>
    </row>
    <row r="13" ht="78" customHeight="1">
      <c r="A13" s="4" t="inlineStr">
        <is>
          <t>認知・行動</t>
        </is>
      </c>
      <c r="B13" s="6" t="inlineStr">
        <is>
          <t>認知の特性についての理解と対応／対象や外部環境の適切な認知と適切な行動の習得／行動障害への予防及び対応（児発・放デイ共通）</t>
        </is>
      </c>
      <c r="C13" s="13">
        <f t="array" ref="C13">_xlfn.TEXTJOIN("／",TRUE,IF(('02_活動マスタ_5領域対応表'!$H$3:$H$102="◎")*(('01_事業所設定'!$B$21="")+('02_活動マスタ_5領域対応表'!$E$3:$E$102="")+('02_活動マスタ_5領域対応表'!$E$3:$E$102="共通")+('02_活動マスタ_5領域対応表'!$E$3:$E$102='01_事業所設定'!$B$21)),'02_活動マスタ_5領域対応表'!$B$3:$B$102,""))</f>
        <v/>
      </c>
      <c r="D13" s="13" t="n"/>
    </row>
    <row r="14" ht="78" customHeight="1">
      <c r="A14" s="4" t="inlineStr">
        <is>
          <t>言語・コミュニケーション</t>
        </is>
      </c>
      <c r="B14" s="6" t="inlineStr">
        <is>
          <t>コミュニケーションの基礎的能力の向上／言語の受容と表出／言語の形成と活用／人との相互作用によるコミュニケーション能力の獲得／コミュニケーション手段の選択と活用／状況に応じたコミュニケーション／読み書き能力の向上（児発・放デイ共通）</t>
        </is>
      </c>
      <c r="C14" s="13">
        <f t="array" ref="C14">_xlfn.TEXTJOIN("／",TRUE,IF(('02_活動マスタ_5領域対応表'!$I$3:$I$102="◎")*(('01_事業所設定'!$B$21="")+('02_活動マスタ_5領域対応表'!$E$3:$E$102="")+('02_活動マスタ_5領域対応表'!$E$3:$E$102="共通")+('02_活動マスタ_5領域対応表'!$E$3:$E$102='01_事業所設定'!$B$21)),'02_活動マスタ_5領域対応表'!$B$3:$B$102,""))</f>
        <v/>
      </c>
      <c r="D14" s="13" t="n"/>
    </row>
    <row r="15" ht="78" customHeight="1">
      <c r="A15" s="4" t="inlineStr">
        <is>
          <t>人間関係・社会性</t>
        </is>
      </c>
      <c r="B15" s="6" t="inlineStr">
        <is>
          <t>【児発】アタッチメント（愛着）の形成と安定／遊びを通じた社会性の発達／自己の理解と行動の調整／仲間づくりと集団への参加
【放デイ】左記＋情緒の安定／他者との関わり（人間関係）の形成</t>
        </is>
      </c>
      <c r="C15" s="13">
        <f t="array" ref="C15">_xlfn.TEXTJOIN("／",TRUE,IF(('02_活動マスタ_5領域対応表'!$J$3:$J$102="◎")*(('01_事業所設定'!$B$21="")+('02_活動マスタ_5領域対応表'!$E$3:$E$102="")+('02_活動マスタ_5領域対応表'!$E$3:$E$102="共通")+('02_活動マスタ_5領域対応表'!$E$3:$E$102='01_事業所設定'!$B$21)),'02_活動マスタ_5領域対応表'!$B$3:$B$102,""))</f>
        <v/>
      </c>
      <c r="D15" s="13" t="n"/>
    </row>
    <row r="16"/>
    <row r="17" ht="60" customHeight="1">
      <c r="A17" s="4" t="inlineStr">
        <is>
          <t>⑧ 家族支援（きょうだいへの支援を含む）の内容</t>
        </is>
      </c>
      <c r="B17" s="6" t="inlineStr">
        <is>
          <t>手引き4.⑧</t>
        </is>
      </c>
      <c r="C17" s="13" t="n"/>
      <c r="D17" s="13" t="n"/>
    </row>
    <row r="18" ht="60" customHeight="1">
      <c r="A18" s="4" t="inlineStr">
        <is>
          <t>⑨ 移行支援の内容</t>
        </is>
      </c>
      <c r="B18" s="6" t="inlineStr">
        <is>
          <t>手引き4.⑨</t>
        </is>
      </c>
      <c r="C18" s="13" t="n"/>
      <c r="D18" s="13" t="n"/>
    </row>
    <row r="19" ht="60" customHeight="1">
      <c r="A19" s="4" t="inlineStr">
        <is>
          <t>⑩ 地域支援・地域連携の内容</t>
        </is>
      </c>
      <c r="B19" s="6" t="inlineStr">
        <is>
          <t>手引き4.⑩</t>
        </is>
      </c>
      <c r="C19" s="13" t="n"/>
      <c r="D19" s="13" t="n"/>
    </row>
    <row r="20" ht="60" customHeight="1">
      <c r="A20" s="4" t="inlineStr">
        <is>
          <t>⑪ 職員の質の向上に資する取組</t>
        </is>
      </c>
      <c r="B20" s="6" t="inlineStr">
        <is>
          <t>手引き4.⑪</t>
        </is>
      </c>
      <c r="C20" s="13" t="n"/>
      <c r="D20" s="13" t="n"/>
    </row>
    <row r="21" ht="60" customHeight="1">
      <c r="A21" s="4" t="inlineStr">
        <is>
          <t>⑫ 主な行事等</t>
        </is>
      </c>
      <c r="B21" s="6" t="inlineStr">
        <is>
          <t>手引き4.⑫（節分・ひな祭り・クリスマス会・夏の水遊び等、通常の活動に取り入れた季節の活動も含む）</t>
        </is>
      </c>
      <c r="C21" s="13" t="n"/>
      <c r="D21" s="13" t="n"/>
    </row>
    <row r="22"/>
    <row r="23" ht="24" customHeight="1">
      <c r="A23" s="29" t="inlineStr">
        <is>
          <t>※ 多機能型事業所は事業ごとに支援プログラムを作成します（手引き3.）。児童発達支援と放課後等デイサービスを1枚にまとめないでください。</t>
        </is>
      </c>
    </row>
    <row r="24" ht="24" customHeight="1">
      <c r="A24" s="2" t="inlineStr">
        <is>
          <t>※ 管理者・児童発達支援管理責任者のみで作成せず、直接支援に従事する職員等の意見も聴きながら作成します（手引き3.）。作成過程は職員会議録に残してください。</t>
        </is>
      </c>
    </row>
    <row r="25" ht="24" customHeight="1">
      <c r="A25" s="2" t="inlineStr">
        <is>
          <t>※ C列のたたき台は配列数式です。Microsoft 365は通常入力で動きます。旧バージョンで #VALUE! になる場合は数式バーで Ctrl+Shift+Enter を押し直してください。</t>
        </is>
      </c>
    </row>
    <row r="26" ht="42" customHeight="1">
      <c r="A26" s="45" t="inlineStr">
        <is>
          <t>※ C列は、02_活動マスタで◎（主たる領域）を付けた活動だけを、01_事業所設定のサービス種別に合う対象（「共通」＋選んだ種別）に絞って拾います。○（関連する領域）の活動はD列の文章の中で触れてください。多機能型はサービス種別を切り替えて2部作成します（手引き3.）。</t>
        </is>
      </c>
    </row>
    <row r="27">
      <c r="A27" s="18" t="inlineStr">
        <is>
          <t>記入漏れ判定</t>
        </is>
      </c>
      <c r="B27" s="30">
        <f>IF(COUNTBLANK($C$3:$C$8)+COUNTBLANK($D$11:$D$15)+COUNTBLANK($D$17:$D$21)&gt;0,"未記入の項目があります（手引き①〜⑫）","①〜⑫すべて記入済み")</f>
        <v/>
      </c>
      <c r="C27" s="10" t="n"/>
      <c r="D27" s="11" t="n"/>
    </row>
  </sheetData>
  <mergeCells count="6">
    <mergeCell ref="A1:D1"/>
    <mergeCell ref="A23:D23"/>
    <mergeCell ref="A26:D26"/>
    <mergeCell ref="B27:D27"/>
    <mergeCell ref="A25:D25"/>
    <mergeCell ref="A24:D24"/>
  </mergeCells>
  <pageMargins left="0.4" right="0.4" top="0.5" bottom="0.5" header="0.5" footer="0.5"/>
  <pageSetup orientation="portrait" paperSize="9" fitToHeight="0" fitToWidth="1"/>
</worksheet>
</file>

<file path=xl/worksheets/sheet7.xml><?xml version="1.0" encoding="utf-8"?>
<worksheet xmlns="http://schemas.openxmlformats.org/spreadsheetml/2006/main">
  <sheetPr>
    <outlinePr summaryBelow="1" summaryRight="1"/>
    <pageSetUpPr fitToPage="1"/>
  </sheetPr>
  <dimension ref="A1:Q102"/>
  <sheetViews>
    <sheetView workbookViewId="0">
      <pane xSplit="2" ySplit="2" topLeftCell="C3" activePane="bottomRight" state="frozen"/>
      <selection pane="topRight" activeCell="A1" sqref="A1"/>
      <selection pane="bottomLeft" activeCell="A1" sqref="A1"/>
      <selection pane="bottomRight" activeCell="A1" sqref="A1"/>
    </sheetView>
  </sheetViews>
  <sheetFormatPr baseColWidth="8" defaultRowHeight="15"/>
  <cols>
    <col width="5" customWidth="1" min="1" max="1"/>
    <col width="22" customWidth="1" min="2" max="2"/>
    <col width="34" customWidth="1" min="3" max="3"/>
    <col width="9" customWidth="1" min="4" max="4"/>
    <col width="13" customWidth="1" min="5" max="5"/>
    <col width="9" customWidth="1" min="6" max="6"/>
    <col width="9" customWidth="1" min="7" max="7"/>
    <col width="9" customWidth="1" min="8" max="8"/>
    <col width="13" customWidth="1" min="9" max="9"/>
    <col width="13" customWidth="1" min="10" max="10"/>
    <col width="15" customWidth="1" min="11" max="11"/>
    <col width="9" customWidth="1" min="12" max="12"/>
    <col width="20" customWidth="1" min="13" max="13"/>
    <col width="16" customWidth="1" min="14" max="14"/>
    <col width="10" customWidth="1" min="15" max="15"/>
    <col width="20" customWidth="1" min="16" max="16"/>
    <col width="18" customWidth="1" min="17" max="17"/>
  </cols>
  <sheetData>
    <row r="1" ht="26" customHeight="1">
      <c r="A1" s="31" t="inlineStr">
        <is>
          <t>※この記入例はすべて架空です。実在する事業所・法人・個人とは一切関係がありません。（架空：〇〇株式会社／児童発達支援・放課後等デイサービス 〇〇。担当欄の職員A〜Dは記号表記です）</t>
        </is>
      </c>
    </row>
    <row r="2" ht="34" customHeight="1">
      <c r="A2" s="8" t="inlineStr">
        <is>
          <t>No</t>
        </is>
      </c>
      <c r="B2" s="8" t="inlineStr">
        <is>
          <t>活動名</t>
        </is>
      </c>
      <c r="C2" s="8" t="inlineStr">
        <is>
          <t>この活動で育てたいこと（ねらい）</t>
        </is>
      </c>
      <c r="D2" s="8" t="inlineStr">
        <is>
          <t>標準時間（分）</t>
        </is>
      </c>
      <c r="E2" s="8" t="inlineStr">
        <is>
          <t>対象（児発/放デイ/共通）</t>
        </is>
      </c>
      <c r="F2" s="8" t="inlineStr">
        <is>
          <t>健康・生活</t>
        </is>
      </c>
      <c r="G2" s="8" t="inlineStr">
        <is>
          <t>運動・感覚</t>
        </is>
      </c>
      <c r="H2" s="8" t="inlineStr">
        <is>
          <t>認知・行動</t>
        </is>
      </c>
      <c r="I2" s="8" t="inlineStr">
        <is>
          <t>言語・コミュニケーション</t>
        </is>
      </c>
      <c r="J2" s="8" t="inlineStr">
        <is>
          <t>人間関係・社会性</t>
        </is>
      </c>
      <c r="K2" s="8" t="inlineStr">
        <is>
          <t>主たる領域（自動）</t>
        </is>
      </c>
      <c r="L2" s="8" t="inlineStr">
        <is>
          <t>関連領域数（自動）</t>
        </is>
      </c>
      <c r="M2" s="8" t="inlineStr">
        <is>
          <t>チェック（自動）</t>
        </is>
      </c>
      <c r="N2" s="8" t="inlineStr">
        <is>
          <t>準備物</t>
        </is>
      </c>
      <c r="O2" s="8" t="inlineStr">
        <is>
          <t>担当</t>
        </is>
      </c>
      <c r="P2" s="8" t="inlineStr">
        <is>
          <t>備考</t>
        </is>
      </c>
      <c r="Q2" s="8" t="inlineStr">
        <is>
          <t>区分（日課／主活動）</t>
        </is>
      </c>
    </row>
    <row r="3" ht="22" customHeight="1">
      <c r="A3" s="6" t="n">
        <v>1</v>
      </c>
      <c r="B3" s="6" t="inlineStr">
        <is>
          <t>朝の会</t>
        </is>
      </c>
      <c r="C3" s="6" t="inlineStr">
        <is>
          <t>見通しを持って1日を始める。名前を呼ばれて応える</t>
        </is>
      </c>
      <c r="D3" s="6" t="n">
        <v>15</v>
      </c>
      <c r="E3" s="6" t="inlineStr">
        <is>
          <t>共通</t>
        </is>
      </c>
      <c r="F3" s="17" t="inlineStr">
        <is>
          <t>○</t>
        </is>
      </c>
      <c r="G3" s="17" t="n"/>
      <c r="H3" s="17" t="inlineStr">
        <is>
          <t>○</t>
        </is>
      </c>
      <c r="I3" s="17" t="inlineStr">
        <is>
          <t>◎</t>
        </is>
      </c>
      <c r="J3" s="17" t="inlineStr">
        <is>
          <t>○</t>
        </is>
      </c>
      <c r="K3" s="6">
        <f>IFERROR(INDEX($F$2:$J$2,MATCH("◎",$F3:$J3,0)),"")</f>
        <v/>
      </c>
      <c r="L3" s="6">
        <f>COUNTA($F3:$J3)</f>
        <v/>
      </c>
      <c r="M3" s="6">
        <f>IF($B3="","",IF(COUNTIF($F3:$J3,"◎")=0,"主たる領域（◎）が未設定",IF(COUNTIF($F3:$J3,"◎")&gt;1,"◎は1つにしてください",IF($L3=0,"領域が未設定",""))))</f>
        <v/>
      </c>
      <c r="N3" s="6" t="inlineStr">
        <is>
          <t>予定カード・出席カード</t>
        </is>
      </c>
      <c r="O3" s="6" t="inlineStr">
        <is>
          <t>職員B</t>
        </is>
      </c>
      <c r="P3" s="6" t="inlineStr"/>
      <c r="Q3" s="40" t="inlineStr">
        <is>
          <t>日課</t>
        </is>
      </c>
    </row>
    <row r="4" ht="22" customHeight="1">
      <c r="A4" s="6" t="n">
        <v>2</v>
      </c>
      <c r="B4" s="6" t="inlineStr">
        <is>
          <t>サーキット運動</t>
        </is>
      </c>
      <c r="C4" s="6" t="inlineStr">
        <is>
          <t>姿勢保持と粗大運動。順番を待つ</t>
        </is>
      </c>
      <c r="D4" s="6" t="n">
        <v>25</v>
      </c>
      <c r="E4" s="6" t="inlineStr">
        <is>
          <t>共通</t>
        </is>
      </c>
      <c r="F4" s="17" t="n"/>
      <c r="G4" s="17" t="inlineStr">
        <is>
          <t>◎</t>
        </is>
      </c>
      <c r="H4" s="17" t="inlineStr">
        <is>
          <t>○</t>
        </is>
      </c>
      <c r="I4" s="17" t="n"/>
      <c r="J4" s="17" t="inlineStr">
        <is>
          <t>○</t>
        </is>
      </c>
      <c r="K4" s="6">
        <f>IFERROR(INDEX($F$2:$J$2,MATCH("◎",$F4:$J4,0)),"")</f>
        <v/>
      </c>
      <c r="L4" s="6">
        <f>COUNTA($F4:$J4)</f>
        <v/>
      </c>
      <c r="M4" s="6">
        <f>IF($B4="","",IF(COUNTIF($F4:$J4,"◎")=0,"主たる領域（◎）が未設定",IF(COUNTIF($F4:$J4,"◎")&gt;1,"◎は1つにしてください",IF($L4=0,"領域が未設定",""))))</f>
        <v/>
      </c>
      <c r="N4" s="6" t="inlineStr">
        <is>
          <t>マット・平均台・トンネル</t>
        </is>
      </c>
      <c r="O4" s="6" t="inlineStr">
        <is>
          <t>職員D</t>
        </is>
      </c>
      <c r="P4" s="6" t="inlineStr"/>
      <c r="Q4" s="40" t="inlineStr">
        <is>
          <t>主活動</t>
        </is>
      </c>
    </row>
    <row r="5" ht="22" customHeight="1">
      <c r="A5" s="6" t="n">
        <v>3</v>
      </c>
      <c r="B5" s="6" t="inlineStr">
        <is>
          <t>感覚あそび（トランポリン・バランスボール）</t>
        </is>
      </c>
      <c r="C5" s="6" t="inlineStr">
        <is>
          <t>前庭覚・固有覚への入力。感覚の偏りへの環境調整</t>
        </is>
      </c>
      <c r="D5" s="6" t="n">
        <v>20</v>
      </c>
      <c r="E5" s="6" t="inlineStr">
        <is>
          <t>児発</t>
        </is>
      </c>
      <c r="F5" s="17" t="n"/>
      <c r="G5" s="17" t="inlineStr">
        <is>
          <t>◎</t>
        </is>
      </c>
      <c r="H5" s="17" t="n"/>
      <c r="I5" s="17" t="n"/>
      <c r="J5" s="17" t="n"/>
      <c r="K5" s="6">
        <f>IFERROR(INDEX($F$2:$J$2,MATCH("◎",$F5:$J5,0)),"")</f>
        <v/>
      </c>
      <c r="L5" s="6">
        <f>COUNTA($F5:$J5)</f>
        <v/>
      </c>
      <c r="M5" s="6">
        <f>IF($B5="","",IF(COUNTIF($F5:$J5,"◎")=0,"主たる領域（◎）が未設定",IF(COUNTIF($F5:$J5,"◎")&gt;1,"◎は1つにしてください",IF($L5=0,"領域が未設定",""))))</f>
        <v/>
      </c>
      <c r="N5" s="6" t="inlineStr">
        <is>
          <t>トランポリン・バランスボール</t>
        </is>
      </c>
      <c r="O5" s="6" t="inlineStr">
        <is>
          <t>職員D</t>
        </is>
      </c>
      <c r="P5" s="6" t="inlineStr">
        <is>
          <t>刺激量は個別に調整</t>
        </is>
      </c>
      <c r="Q5" s="40" t="inlineStr">
        <is>
          <t>主活動</t>
        </is>
      </c>
    </row>
    <row r="6" ht="22" customHeight="1">
      <c r="A6" s="6" t="n">
        <v>4</v>
      </c>
      <c r="B6" s="6" t="inlineStr">
        <is>
          <t>制作（季節の壁面づくり）</t>
        </is>
      </c>
      <c r="C6" s="6" t="inlineStr">
        <is>
          <t>手指の操作。見本と同じ形を作る</t>
        </is>
      </c>
      <c r="D6" s="6" t="n">
        <v>30</v>
      </c>
      <c r="E6" s="6" t="inlineStr">
        <is>
          <t>共通</t>
        </is>
      </c>
      <c r="F6" s="17" t="n"/>
      <c r="G6" s="17" t="inlineStr">
        <is>
          <t>○</t>
        </is>
      </c>
      <c r="H6" s="17" t="inlineStr">
        <is>
          <t>◎</t>
        </is>
      </c>
      <c r="I6" s="17" t="n"/>
      <c r="J6" s="17" t="inlineStr">
        <is>
          <t>○</t>
        </is>
      </c>
      <c r="K6" s="6">
        <f>IFERROR(INDEX($F$2:$J$2,MATCH("◎",$F6:$J6,0)),"")</f>
        <v/>
      </c>
      <c r="L6" s="6">
        <f>COUNTA($F6:$J6)</f>
        <v/>
      </c>
      <c r="M6" s="6">
        <f>IF($B6="","",IF(COUNTIF($F6:$J6,"◎")=0,"主たる領域（◎）が未設定",IF(COUNTIF($F6:$J6,"◎")&gt;1,"◎は1つにしてください",IF($L6=0,"領域が未設定",""))))</f>
        <v/>
      </c>
      <c r="N6" s="6" t="inlineStr">
        <is>
          <t>色画用紙・のり・はさみ</t>
        </is>
      </c>
      <c r="O6" s="6" t="inlineStr">
        <is>
          <t>職員C</t>
        </is>
      </c>
      <c r="P6" s="6" t="inlineStr"/>
      <c r="Q6" s="40" t="inlineStr">
        <is>
          <t>主活動</t>
        </is>
      </c>
    </row>
    <row r="7" ht="22" customHeight="1">
      <c r="A7" s="6" t="n">
        <v>5</v>
      </c>
      <c r="B7" s="6" t="inlineStr">
        <is>
          <t>絵本の読み聞かせ</t>
        </is>
      </c>
      <c r="C7" s="6" t="inlineStr">
        <is>
          <t>言葉と物のイメージを結ぶ。注目の共有</t>
        </is>
      </c>
      <c r="D7" s="6" t="n">
        <v>15</v>
      </c>
      <c r="E7" s="6" t="inlineStr">
        <is>
          <t>児発</t>
        </is>
      </c>
      <c r="F7" s="17" t="n"/>
      <c r="G7" s="17" t="n"/>
      <c r="H7" s="17" t="inlineStr">
        <is>
          <t>○</t>
        </is>
      </c>
      <c r="I7" s="17" t="inlineStr">
        <is>
          <t>◎</t>
        </is>
      </c>
      <c r="J7" s="17" t="inlineStr">
        <is>
          <t>○</t>
        </is>
      </c>
      <c r="K7" s="6">
        <f>IFERROR(INDEX($F$2:$J$2,MATCH("◎",$F7:$J7,0)),"")</f>
        <v/>
      </c>
      <c r="L7" s="6">
        <f>COUNTA($F7:$J7)</f>
        <v/>
      </c>
      <c r="M7" s="6">
        <f>IF($B7="","",IF(COUNTIF($F7:$J7,"◎")=0,"主たる領域（◎）が未設定",IF(COUNTIF($F7:$J7,"◎")&gt;1,"◎は1つにしてください",IF($L7=0,"領域が未設定",""))))</f>
        <v/>
      </c>
      <c r="N7" s="6" t="inlineStr">
        <is>
          <t>絵本</t>
        </is>
      </c>
      <c r="O7" s="6" t="inlineStr">
        <is>
          <t>職員B</t>
        </is>
      </c>
      <c r="P7" s="6" t="inlineStr"/>
      <c r="Q7" s="40" t="inlineStr">
        <is>
          <t>主活動</t>
        </is>
      </c>
    </row>
    <row r="8" ht="22" customHeight="1">
      <c r="A8" s="6" t="n">
        <v>6</v>
      </c>
      <c r="B8" s="6" t="inlineStr">
        <is>
          <t>個別課題（型はめ・マッチング）</t>
        </is>
      </c>
      <c r="C8" s="6" t="inlineStr">
        <is>
          <t>形・色・大小の概念形成</t>
        </is>
      </c>
      <c r="D8" s="6" t="n">
        <v>20</v>
      </c>
      <c r="E8" s="6" t="inlineStr">
        <is>
          <t>児発</t>
        </is>
      </c>
      <c r="F8" s="17" t="n"/>
      <c r="G8" s="17" t="n"/>
      <c r="H8" s="17" t="inlineStr">
        <is>
          <t>◎</t>
        </is>
      </c>
      <c r="I8" s="17" t="inlineStr">
        <is>
          <t>○</t>
        </is>
      </c>
      <c r="J8" s="17" t="n"/>
      <c r="K8" s="6">
        <f>IFERROR(INDEX($F$2:$J$2,MATCH("◎",$F8:$J8,0)),"")</f>
        <v/>
      </c>
      <c r="L8" s="6">
        <f>COUNTA($F8:$J8)</f>
        <v/>
      </c>
      <c r="M8" s="6">
        <f>IF($B8="","",IF(COUNTIF($F8:$J8,"◎")=0,"主たる領域（◎）が未設定",IF(COUNTIF($F8:$J8,"◎")&gt;1,"◎は1つにしてください",IF($L8=0,"領域が未設定",""))))</f>
        <v/>
      </c>
      <c r="N8" s="6" t="inlineStr">
        <is>
          <t>教具箱</t>
        </is>
      </c>
      <c r="O8" s="6" t="inlineStr">
        <is>
          <t>職員C</t>
        </is>
      </c>
      <c r="P8" s="6" t="inlineStr"/>
      <c r="Q8" s="40" t="inlineStr">
        <is>
          <t>主活動</t>
        </is>
      </c>
    </row>
    <row r="9" ht="22" customHeight="1">
      <c r="A9" s="6" t="n">
        <v>7</v>
      </c>
      <c r="B9" s="6" t="inlineStr">
        <is>
          <t>給食・おやつ</t>
        </is>
      </c>
      <c r="C9" s="6" t="inlineStr">
        <is>
          <t>咀嚼嚥下と姿勢。自分で食具を使う</t>
        </is>
      </c>
      <c r="D9" s="6" t="n">
        <v>40</v>
      </c>
      <c r="E9" s="6" t="inlineStr">
        <is>
          <t>共通</t>
        </is>
      </c>
      <c r="F9" s="17" t="inlineStr">
        <is>
          <t>◎</t>
        </is>
      </c>
      <c r="G9" s="17" t="inlineStr">
        <is>
          <t>○</t>
        </is>
      </c>
      <c r="H9" s="17" t="n"/>
      <c r="I9" s="17" t="n"/>
      <c r="J9" s="17" t="inlineStr">
        <is>
          <t>○</t>
        </is>
      </c>
      <c r="K9" s="6">
        <f>IFERROR(INDEX($F$2:$J$2,MATCH("◎",$F9:$J9,0)),"")</f>
        <v/>
      </c>
      <c r="L9" s="6">
        <f>COUNTA($F9:$J9)</f>
        <v/>
      </c>
      <c r="M9" s="6">
        <f>IF($B9="","",IF(COUNTIF($F9:$J9,"◎")=0,"主たる領域（◎）が未設定",IF(COUNTIF($F9:$J9,"◎")&gt;1,"◎は1つにしてください",IF($L9=0,"領域が未設定",""))))</f>
        <v/>
      </c>
      <c r="N9" s="6" t="inlineStr">
        <is>
          <t>自助具・エプロン</t>
        </is>
      </c>
      <c r="O9" s="6" t="inlineStr">
        <is>
          <t>全職員</t>
        </is>
      </c>
      <c r="P9" s="6" t="inlineStr">
        <is>
          <t>アレルギー対応表を確認</t>
        </is>
      </c>
      <c r="Q9" s="40" t="inlineStr">
        <is>
          <t>日課</t>
        </is>
      </c>
    </row>
    <row r="10" ht="22" customHeight="1">
      <c r="A10" s="6" t="n">
        <v>8</v>
      </c>
      <c r="B10" s="6" t="inlineStr">
        <is>
          <t>手洗い・排泄・着替え</t>
        </is>
      </c>
      <c r="C10" s="6" t="inlineStr">
        <is>
          <t>基本的生活スキルの獲得。手順の構造化</t>
        </is>
      </c>
      <c r="D10" s="6" t="n">
        <v>20</v>
      </c>
      <c r="E10" s="6" t="inlineStr">
        <is>
          <t>共通</t>
        </is>
      </c>
      <c r="F10" s="17" t="inlineStr">
        <is>
          <t>◎</t>
        </is>
      </c>
      <c r="G10" s="17" t="n"/>
      <c r="H10" s="17" t="inlineStr">
        <is>
          <t>○</t>
        </is>
      </c>
      <c r="I10" s="17" t="n"/>
      <c r="J10" s="17" t="n"/>
      <c r="K10" s="6">
        <f>IFERROR(INDEX($F$2:$J$2,MATCH("◎",$F10:$J10,0)),"")</f>
        <v/>
      </c>
      <c r="L10" s="6">
        <f>COUNTA($F10:$J10)</f>
        <v/>
      </c>
      <c r="M10" s="6">
        <f>IF($B10="","",IF(COUNTIF($F10:$J10,"◎")=0,"主たる領域（◎）が未設定",IF(COUNTIF($F10:$J10,"◎")&gt;1,"◎は1つにしてください",IF($L10=0,"領域が未設定",""))))</f>
        <v/>
      </c>
      <c r="N10" s="6" t="inlineStr">
        <is>
          <t>手順写真</t>
        </is>
      </c>
      <c r="O10" s="6" t="inlineStr">
        <is>
          <t>全職員</t>
        </is>
      </c>
      <c r="P10" s="6" t="inlineStr"/>
      <c r="Q10" s="40" t="inlineStr">
        <is>
          <t>日課</t>
        </is>
      </c>
    </row>
    <row r="11" ht="22" customHeight="1">
      <c r="A11" s="6" t="n">
        <v>9</v>
      </c>
      <c r="B11" s="6" t="inlineStr">
        <is>
          <t>集団あそび（もうじゅうがり・しっぽとり）</t>
        </is>
      </c>
      <c r="C11" s="6" t="inlineStr">
        <is>
          <t>一人あそびから協同あそびへ。ルールの理解</t>
        </is>
      </c>
      <c r="D11" s="6" t="n">
        <v>25</v>
      </c>
      <c r="E11" s="6" t="inlineStr">
        <is>
          <t>共通</t>
        </is>
      </c>
      <c r="F11" s="17" t="n"/>
      <c r="G11" s="17" t="inlineStr">
        <is>
          <t>○</t>
        </is>
      </c>
      <c r="H11" s="17" t="inlineStr">
        <is>
          <t>○</t>
        </is>
      </c>
      <c r="I11" s="17" t="n"/>
      <c r="J11" s="17" t="inlineStr">
        <is>
          <t>◎</t>
        </is>
      </c>
      <c r="K11" s="6">
        <f>IFERROR(INDEX($F$2:$J$2,MATCH("◎",$F11:$J11,0)),"")</f>
        <v/>
      </c>
      <c r="L11" s="6">
        <f>COUNTA($F11:$J11)</f>
        <v/>
      </c>
      <c r="M11" s="6">
        <f>IF($B11="","",IF(COUNTIF($F11:$J11,"◎")=0,"主たる領域（◎）が未設定",IF(COUNTIF($F11:$J11,"◎")&gt;1,"◎は1つにしてください",IF($L11=0,"領域が未設定",""))))</f>
        <v/>
      </c>
      <c r="N11" s="6" t="inlineStr">
        <is>
          <t>ビブス・しっぽ</t>
        </is>
      </c>
      <c r="O11" s="6" t="inlineStr">
        <is>
          <t>職員B</t>
        </is>
      </c>
      <c r="P11" s="6" t="inlineStr"/>
      <c r="Q11" s="40" t="inlineStr">
        <is>
          <t>主活動</t>
        </is>
      </c>
    </row>
    <row r="12" ht="22" customHeight="1">
      <c r="A12" s="6" t="n">
        <v>10</v>
      </c>
      <c r="B12" s="6" t="inlineStr">
        <is>
          <t>散歩（近隣の公園）</t>
        </is>
      </c>
      <c r="C12" s="6" t="inlineStr">
        <is>
          <t>移動能力。地域の中で過ごす経験</t>
        </is>
      </c>
      <c r="D12" s="6" t="n">
        <v>40</v>
      </c>
      <c r="E12" s="6" t="inlineStr">
        <is>
          <t>共通</t>
        </is>
      </c>
      <c r="F12" s="17" t="inlineStr">
        <is>
          <t>○</t>
        </is>
      </c>
      <c r="G12" s="17" t="inlineStr">
        <is>
          <t>◎</t>
        </is>
      </c>
      <c r="H12" s="17" t="n"/>
      <c r="I12" s="17" t="n"/>
      <c r="J12" s="17" t="inlineStr">
        <is>
          <t>○</t>
        </is>
      </c>
      <c r="K12" s="6">
        <f>IFERROR(INDEX($F$2:$J$2,MATCH("◎",$F12:$J12,0)),"")</f>
        <v/>
      </c>
      <c r="L12" s="6">
        <f>COUNTA($F12:$J12)</f>
        <v/>
      </c>
      <c r="M12" s="6">
        <f>IF($B12="","",IF(COUNTIF($F12:$J12,"◎")=0,"主たる領域（◎）が未設定",IF(COUNTIF($F12:$J12,"◎")&gt;1,"◎は1つにしてください",IF($L12=0,"領域が未設定",""))))</f>
        <v/>
      </c>
      <c r="N12" s="6" t="inlineStr">
        <is>
          <t>帽子・水筒・救急袋</t>
        </is>
      </c>
      <c r="O12" s="6" t="inlineStr">
        <is>
          <t>全職員</t>
        </is>
      </c>
      <c r="P12" s="6" t="inlineStr">
        <is>
          <t>気温30度超は室内活動に変更</t>
        </is>
      </c>
      <c r="Q12" s="40" t="inlineStr">
        <is>
          <t>主活動</t>
        </is>
      </c>
    </row>
    <row r="13" ht="22" customHeight="1">
      <c r="A13" s="6" t="n">
        <v>11</v>
      </c>
      <c r="B13" s="6" t="inlineStr">
        <is>
          <t>SST（あいさつ・かして/どうぞ）</t>
        </is>
      </c>
      <c r="C13" s="6" t="inlineStr">
        <is>
          <t>場面に応じたやりとり。気持ちの調整</t>
        </is>
      </c>
      <c r="D13" s="6" t="n">
        <v>25</v>
      </c>
      <c r="E13" s="6" t="inlineStr">
        <is>
          <t>放デイ</t>
        </is>
      </c>
      <c r="F13" s="17" t="n"/>
      <c r="G13" s="17" t="n"/>
      <c r="H13" s="17" t="inlineStr">
        <is>
          <t>○</t>
        </is>
      </c>
      <c r="I13" s="17" t="inlineStr">
        <is>
          <t>○</t>
        </is>
      </c>
      <c r="J13" s="17" t="inlineStr">
        <is>
          <t>◎</t>
        </is>
      </c>
      <c r="K13" s="6">
        <f>IFERROR(INDEX($F$2:$J$2,MATCH("◎",$F13:$J13,0)),"")</f>
        <v/>
      </c>
      <c r="L13" s="6">
        <f>COUNTA($F13:$J13)</f>
        <v/>
      </c>
      <c r="M13" s="6">
        <f>IF($B13="","",IF(COUNTIF($F13:$J13,"◎")=0,"主たる領域（◎）が未設定",IF(COUNTIF($F13:$J13,"◎")&gt;1,"◎は1つにしてください",IF($L13=0,"領域が未設定",""))))</f>
        <v/>
      </c>
      <c r="N13" s="6" t="inlineStr">
        <is>
          <t>場面カード</t>
        </is>
      </c>
      <c r="O13" s="6" t="inlineStr">
        <is>
          <t>職員B</t>
        </is>
      </c>
      <c r="P13" s="6" t="inlineStr"/>
      <c r="Q13" s="40" t="inlineStr">
        <is>
          <t>主活動</t>
        </is>
      </c>
    </row>
    <row r="14" ht="22" customHeight="1">
      <c r="A14" s="6" t="n">
        <v>12</v>
      </c>
      <c r="B14" s="6" t="inlineStr">
        <is>
          <t>宿題・自主学習タイム</t>
        </is>
      </c>
      <c r="C14" s="6" t="inlineStr">
        <is>
          <t>読み書き。自分で計画して取り組む</t>
        </is>
      </c>
      <c r="D14" s="6" t="n">
        <v>30</v>
      </c>
      <c r="E14" s="6" t="inlineStr">
        <is>
          <t>放デイ</t>
        </is>
      </c>
      <c r="F14" s="17" t="inlineStr">
        <is>
          <t>○</t>
        </is>
      </c>
      <c r="G14" s="17" t="n"/>
      <c r="H14" s="17" t="inlineStr">
        <is>
          <t>○</t>
        </is>
      </c>
      <c r="I14" s="17" t="inlineStr">
        <is>
          <t>◎</t>
        </is>
      </c>
      <c r="J14" s="17" t="n"/>
      <c r="K14" s="6">
        <f>IFERROR(INDEX($F$2:$J$2,MATCH("◎",$F14:$J14,0)),"")</f>
        <v/>
      </c>
      <c r="L14" s="6">
        <f>COUNTA($F14:$J14)</f>
        <v/>
      </c>
      <c r="M14" s="6">
        <f>IF($B14="","",IF(COUNTIF($F14:$J14,"◎")=0,"主たる領域（◎）が未設定",IF(COUNTIF($F14:$J14,"◎")&gt;1,"◎は1つにしてください",IF($L14=0,"領域が未設定",""))))</f>
        <v/>
      </c>
      <c r="N14" s="6" t="inlineStr">
        <is>
          <t>個別ブース・タイマー</t>
        </is>
      </c>
      <c r="O14" s="6" t="inlineStr">
        <is>
          <t>職員C</t>
        </is>
      </c>
      <c r="P14" s="6" t="inlineStr"/>
      <c r="Q14" s="40" t="inlineStr">
        <is>
          <t>主活動</t>
        </is>
      </c>
    </row>
    <row r="15" ht="22" customHeight="1">
      <c r="A15" s="6" t="n">
        <v>13</v>
      </c>
      <c r="B15" s="6" t="inlineStr">
        <is>
          <t>買い物練習（近隣の商店）</t>
        </is>
      </c>
      <c r="C15" s="6" t="inlineStr">
        <is>
          <t>予算内で選ぶ、店員に伝える（マネジメントスキル）</t>
        </is>
      </c>
      <c r="D15" s="6" t="n">
        <v>50</v>
      </c>
      <c r="E15" s="6" t="inlineStr">
        <is>
          <t>放デイ</t>
        </is>
      </c>
      <c r="F15" s="17" t="inlineStr">
        <is>
          <t>◎</t>
        </is>
      </c>
      <c r="G15" s="17" t="n"/>
      <c r="H15" s="17" t="inlineStr">
        <is>
          <t>○</t>
        </is>
      </c>
      <c r="I15" s="17" t="inlineStr">
        <is>
          <t>○</t>
        </is>
      </c>
      <c r="J15" s="17" t="inlineStr">
        <is>
          <t>○</t>
        </is>
      </c>
      <c r="K15" s="6">
        <f>IFERROR(INDEX($F$2:$J$2,MATCH("◎",$F15:$J15,0)),"")</f>
        <v/>
      </c>
      <c r="L15" s="6">
        <f>COUNTA($F15:$J15)</f>
        <v/>
      </c>
      <c r="M15" s="6">
        <f>IF($B15="","",IF(COUNTIF($F15:$J15,"◎")=0,"主たる領域（◎）が未設定",IF(COUNTIF($F15:$J15,"◎")&gt;1,"◎は1つにしてください",IF($L15=0,"領域が未設定",""))))</f>
        <v/>
      </c>
      <c r="N15" s="6" t="inlineStr">
        <is>
          <t>買い物メモ・財布</t>
        </is>
      </c>
      <c r="O15" s="6" t="inlineStr">
        <is>
          <t>職員A</t>
        </is>
      </c>
      <c r="P15" s="6" t="inlineStr">
        <is>
          <t>放デイのねらい「生活におけるマネジメントスキルの育成」に対応</t>
        </is>
      </c>
      <c r="Q15" s="40" t="inlineStr">
        <is>
          <t>主活動</t>
        </is>
      </c>
    </row>
    <row r="16" ht="22" customHeight="1">
      <c r="A16" s="6" t="n">
        <v>14</v>
      </c>
      <c r="B16" s="6" t="inlineStr">
        <is>
          <t>調理活動（月1回）</t>
        </is>
      </c>
      <c r="C16" s="6" t="inlineStr">
        <is>
          <t>手順に沿って作る。食を営む力</t>
        </is>
      </c>
      <c r="D16" s="6" t="n">
        <v>60</v>
      </c>
      <c r="E16" s="6" t="inlineStr">
        <is>
          <t>共通</t>
        </is>
      </c>
      <c r="F16" s="17" t="inlineStr">
        <is>
          <t>◎</t>
        </is>
      </c>
      <c r="G16" s="17" t="inlineStr">
        <is>
          <t>○</t>
        </is>
      </c>
      <c r="H16" s="17" t="inlineStr">
        <is>
          <t>○</t>
        </is>
      </c>
      <c r="I16" s="17" t="n"/>
      <c r="J16" s="17" t="inlineStr">
        <is>
          <t>○</t>
        </is>
      </c>
      <c r="K16" s="6">
        <f>IFERROR(INDEX($F$2:$J$2,MATCH("◎",$F16:$J16,0)),"")</f>
        <v/>
      </c>
      <c r="L16" s="6">
        <f>COUNTA($F16:$J16)</f>
        <v/>
      </c>
      <c r="M16" s="6">
        <f>IF($B16="","",IF(COUNTIF($F16:$J16,"◎")=0,"主たる領域（◎）が未設定",IF(COUNTIF($F16:$J16,"◎")&gt;1,"◎は1つにしてください",IF($L16=0,"領域が未設定",""))))</f>
        <v/>
      </c>
      <c r="N16" s="6" t="inlineStr">
        <is>
          <t>調理器具・レシピ写真</t>
        </is>
      </c>
      <c r="O16" s="6" t="inlineStr">
        <is>
          <t>職員C</t>
        </is>
      </c>
      <c r="P16" s="6" t="inlineStr">
        <is>
          <t>衛生管理の手順を事前確認</t>
        </is>
      </c>
      <c r="Q16" s="40" t="inlineStr">
        <is>
          <t>主活動</t>
        </is>
      </c>
    </row>
    <row r="17" ht="22" customHeight="1">
      <c r="A17" s="6" t="n">
        <v>15</v>
      </c>
      <c r="B17" s="6" t="inlineStr">
        <is>
          <t>帰りの会・振り返り</t>
        </is>
      </c>
      <c r="C17" s="6" t="inlineStr">
        <is>
          <t>今日できたことを言葉にする</t>
        </is>
      </c>
      <c r="D17" s="6" t="n">
        <v>15</v>
      </c>
      <c r="E17" s="6" t="inlineStr">
        <is>
          <t>共通</t>
        </is>
      </c>
      <c r="F17" s="17" t="n"/>
      <c r="G17" s="17" t="n"/>
      <c r="H17" s="17" t="inlineStr">
        <is>
          <t>○</t>
        </is>
      </c>
      <c r="I17" s="17" t="inlineStr">
        <is>
          <t>◎</t>
        </is>
      </c>
      <c r="J17" s="17" t="inlineStr">
        <is>
          <t>○</t>
        </is>
      </c>
      <c r="K17" s="6">
        <f>IFERROR(INDEX($F$2:$J$2,MATCH("◎",$F17:$J17,0)),"")</f>
        <v/>
      </c>
      <c r="L17" s="6">
        <f>COUNTA($F17:$J17)</f>
        <v/>
      </c>
      <c r="M17" s="6">
        <f>IF($B17="","",IF(COUNTIF($F17:$J17,"◎")=0,"主たる領域（◎）が未設定",IF(COUNTIF($F17:$J17,"◎")&gt;1,"◎は1つにしてください",IF($L17=0,"領域が未設定",""))))</f>
        <v/>
      </c>
      <c r="N17" s="6" t="inlineStr">
        <is>
          <t>振り返りカード</t>
        </is>
      </c>
      <c r="O17" s="6" t="inlineStr">
        <is>
          <t>職員B</t>
        </is>
      </c>
      <c r="P17" s="6" t="inlineStr"/>
      <c r="Q17" s="40" t="inlineStr">
        <is>
          <t>日課</t>
        </is>
      </c>
    </row>
    <row r="18" ht="22" customHeight="1">
      <c r="A18" s="6" t="n"/>
      <c r="B18" s="6" t="n"/>
      <c r="C18" s="6" t="n"/>
      <c r="D18" s="6" t="n"/>
      <c r="E18" s="6" t="n"/>
      <c r="F18" s="17" t="n"/>
      <c r="G18" s="17" t="n"/>
      <c r="H18" s="17" t="n"/>
      <c r="I18" s="17" t="n"/>
      <c r="J18" s="17" t="n"/>
      <c r="K18" s="6">
        <f>IFERROR(INDEX($F$2:$J$2,MATCH("◎",$F18:$J18,0)),"")</f>
        <v/>
      </c>
      <c r="L18" s="6">
        <f>COUNTA($F18:$J18)</f>
        <v/>
      </c>
      <c r="M18" s="6">
        <f>IF($B18="","",IF(COUNTIF($F18:$J18,"◎")=0,"主たる領域（◎）が未設定",IF(COUNTIF($F18:$J18,"◎")&gt;1,"◎は1つにしてください",IF($L18=0,"領域が未設定",""))))</f>
        <v/>
      </c>
      <c r="N18" s="6" t="n"/>
      <c r="O18" s="6" t="n"/>
      <c r="P18" s="6" t="n"/>
      <c r="Q18" s="40" t="n"/>
    </row>
    <row r="19" ht="22" customHeight="1">
      <c r="A19" s="6" t="n"/>
      <c r="B19" s="6" t="n"/>
      <c r="C19" s="6" t="n"/>
      <c r="D19" s="6" t="n"/>
      <c r="E19" s="6" t="n"/>
      <c r="F19" s="17" t="n"/>
      <c r="G19" s="17" t="n"/>
      <c r="H19" s="17" t="n"/>
      <c r="I19" s="17" t="n"/>
      <c r="J19" s="17" t="n"/>
      <c r="K19" s="6">
        <f>IFERROR(INDEX($F$2:$J$2,MATCH("◎",$F19:$J19,0)),"")</f>
        <v/>
      </c>
      <c r="L19" s="6">
        <f>COUNTA($F19:$J19)</f>
        <v/>
      </c>
      <c r="M19" s="6">
        <f>IF($B19="","",IF(COUNTIF($F19:$J19,"◎")=0,"主たる領域（◎）が未設定",IF(COUNTIF($F19:$J19,"◎")&gt;1,"◎は1つにしてください",IF($L19=0,"領域が未設定",""))))</f>
        <v/>
      </c>
      <c r="N19" s="6" t="n"/>
      <c r="O19" s="6" t="n"/>
      <c r="P19" s="6" t="n"/>
      <c r="Q19" s="40" t="n"/>
    </row>
    <row r="20" ht="22" customHeight="1">
      <c r="A20" s="6" t="n"/>
      <c r="B20" s="6" t="n"/>
      <c r="C20" s="6" t="n"/>
      <c r="D20" s="6" t="n"/>
      <c r="E20" s="6" t="n"/>
      <c r="F20" s="17" t="n"/>
      <c r="G20" s="17" t="n"/>
      <c r="H20" s="17" t="n"/>
      <c r="I20" s="17" t="n"/>
      <c r="J20" s="17" t="n"/>
      <c r="K20" s="6">
        <f>IFERROR(INDEX($F$2:$J$2,MATCH("◎",$F20:$J20,0)),"")</f>
        <v/>
      </c>
      <c r="L20" s="6">
        <f>COUNTA($F20:$J20)</f>
        <v/>
      </c>
      <c r="M20" s="6">
        <f>IF($B20="","",IF(COUNTIF($F20:$J20,"◎")=0,"主たる領域（◎）が未設定",IF(COUNTIF($F20:$J20,"◎")&gt;1,"◎は1つにしてください",IF($L20=0,"領域が未設定",""))))</f>
        <v/>
      </c>
      <c r="N20" s="6" t="n"/>
      <c r="O20" s="6" t="n"/>
      <c r="P20" s="6" t="n"/>
      <c r="Q20" s="40" t="n"/>
    </row>
    <row r="21" ht="22" customHeight="1">
      <c r="A21" s="6" t="n"/>
      <c r="B21" s="6" t="n"/>
      <c r="C21" s="6" t="n"/>
      <c r="D21" s="6" t="n"/>
      <c r="E21" s="6" t="n"/>
      <c r="F21" s="17" t="n"/>
      <c r="G21" s="17" t="n"/>
      <c r="H21" s="17" t="n"/>
      <c r="I21" s="17" t="n"/>
      <c r="J21" s="17" t="n"/>
      <c r="K21" s="6">
        <f>IFERROR(INDEX($F$2:$J$2,MATCH("◎",$F21:$J21,0)),"")</f>
        <v/>
      </c>
      <c r="L21" s="6">
        <f>COUNTA($F21:$J21)</f>
        <v/>
      </c>
      <c r="M21" s="6">
        <f>IF($B21="","",IF(COUNTIF($F21:$J21,"◎")=0,"主たる領域（◎）が未設定",IF(COUNTIF($F21:$J21,"◎")&gt;1,"◎は1つにしてください",IF($L21=0,"領域が未設定",""))))</f>
        <v/>
      </c>
      <c r="N21" s="6" t="n"/>
      <c r="O21" s="6" t="n"/>
      <c r="P21" s="6" t="n"/>
      <c r="Q21" s="40" t="n"/>
    </row>
    <row r="22" ht="22" customHeight="1">
      <c r="A22" s="6" t="n"/>
      <c r="B22" s="6" t="n"/>
      <c r="C22" s="6" t="n"/>
      <c r="D22" s="6" t="n"/>
      <c r="E22" s="6" t="n"/>
      <c r="F22" s="17" t="n"/>
      <c r="G22" s="17" t="n"/>
      <c r="H22" s="17" t="n"/>
      <c r="I22" s="17" t="n"/>
      <c r="J22" s="17" t="n"/>
      <c r="K22" s="6">
        <f>IFERROR(INDEX($F$2:$J$2,MATCH("◎",$F22:$J22,0)),"")</f>
        <v/>
      </c>
      <c r="L22" s="6">
        <f>COUNTA($F22:$J22)</f>
        <v/>
      </c>
      <c r="M22" s="6">
        <f>IF($B22="","",IF(COUNTIF($F22:$J22,"◎")=0,"主たる領域（◎）が未設定",IF(COUNTIF($F22:$J22,"◎")&gt;1,"◎は1つにしてください",IF($L22=0,"領域が未設定",""))))</f>
        <v/>
      </c>
      <c r="N22" s="6" t="n"/>
      <c r="O22" s="6" t="n"/>
      <c r="P22" s="6" t="n"/>
      <c r="Q22" s="40" t="n"/>
    </row>
    <row r="23" ht="22" customHeight="1">
      <c r="A23" s="6" t="n"/>
      <c r="B23" s="6" t="n"/>
      <c r="C23" s="6" t="n"/>
      <c r="D23" s="6" t="n"/>
      <c r="E23" s="6" t="n"/>
      <c r="F23" s="17" t="n"/>
      <c r="G23" s="17" t="n"/>
      <c r="H23" s="17" t="n"/>
      <c r="I23" s="17" t="n"/>
      <c r="J23" s="17" t="n"/>
      <c r="K23" s="6">
        <f>IFERROR(INDEX($F$2:$J$2,MATCH("◎",$F23:$J23,0)),"")</f>
        <v/>
      </c>
      <c r="L23" s="6">
        <f>COUNTA($F23:$J23)</f>
        <v/>
      </c>
      <c r="M23" s="6">
        <f>IF($B23="","",IF(COUNTIF($F23:$J23,"◎")=0,"主たる領域（◎）が未設定",IF(COUNTIF($F23:$J23,"◎")&gt;1,"◎は1つにしてください",IF($L23=0,"領域が未設定",""))))</f>
        <v/>
      </c>
      <c r="N23" s="6" t="n"/>
      <c r="O23" s="6" t="n"/>
      <c r="P23" s="6" t="n"/>
      <c r="Q23" s="40" t="n"/>
    </row>
    <row r="24" ht="22" customHeight="1">
      <c r="A24" s="6" t="n"/>
      <c r="B24" s="6" t="n"/>
      <c r="C24" s="6" t="n"/>
      <c r="D24" s="6" t="n"/>
      <c r="E24" s="6" t="n"/>
      <c r="F24" s="17" t="n"/>
      <c r="G24" s="17" t="n"/>
      <c r="H24" s="17" t="n"/>
      <c r="I24" s="17" t="n"/>
      <c r="J24" s="17" t="n"/>
      <c r="K24" s="6">
        <f>IFERROR(INDEX($F$2:$J$2,MATCH("◎",$F24:$J24,0)),"")</f>
        <v/>
      </c>
      <c r="L24" s="6">
        <f>COUNTA($F24:$J24)</f>
        <v/>
      </c>
      <c r="M24" s="6">
        <f>IF($B24="","",IF(COUNTIF($F24:$J24,"◎")=0,"主たる領域（◎）が未設定",IF(COUNTIF($F24:$J24,"◎")&gt;1,"◎は1つにしてください",IF($L24=0,"領域が未設定",""))))</f>
        <v/>
      </c>
      <c r="N24" s="6" t="n"/>
      <c r="O24" s="6" t="n"/>
      <c r="P24" s="6" t="n"/>
      <c r="Q24" s="40" t="n"/>
    </row>
    <row r="25" ht="22" customHeight="1">
      <c r="A25" s="6" t="n"/>
      <c r="B25" s="6" t="n"/>
      <c r="C25" s="6" t="n"/>
      <c r="D25" s="6" t="n"/>
      <c r="E25" s="6" t="n"/>
      <c r="F25" s="17" t="n"/>
      <c r="G25" s="17" t="n"/>
      <c r="H25" s="17" t="n"/>
      <c r="I25" s="17" t="n"/>
      <c r="J25" s="17" t="n"/>
      <c r="K25" s="6">
        <f>IFERROR(INDEX($F$2:$J$2,MATCH("◎",$F25:$J25,0)),"")</f>
        <v/>
      </c>
      <c r="L25" s="6">
        <f>COUNTA($F25:$J25)</f>
        <v/>
      </c>
      <c r="M25" s="6">
        <f>IF($B25="","",IF(COUNTIF($F25:$J25,"◎")=0,"主たる領域（◎）が未設定",IF(COUNTIF($F25:$J25,"◎")&gt;1,"◎は1つにしてください",IF($L25=0,"領域が未設定",""))))</f>
        <v/>
      </c>
      <c r="N25" s="6" t="n"/>
      <c r="O25" s="6" t="n"/>
      <c r="P25" s="6" t="n"/>
      <c r="Q25" s="40" t="n"/>
    </row>
    <row r="26" ht="22" customHeight="1">
      <c r="A26" s="6" t="n"/>
      <c r="B26" s="6" t="n"/>
      <c r="C26" s="6" t="n"/>
      <c r="D26" s="6" t="n"/>
      <c r="E26" s="6" t="n"/>
      <c r="F26" s="17" t="n"/>
      <c r="G26" s="17" t="n"/>
      <c r="H26" s="17" t="n"/>
      <c r="I26" s="17" t="n"/>
      <c r="J26" s="17" t="n"/>
      <c r="K26" s="6">
        <f>IFERROR(INDEX($F$2:$J$2,MATCH("◎",$F26:$J26,0)),"")</f>
        <v/>
      </c>
      <c r="L26" s="6">
        <f>COUNTA($F26:$J26)</f>
        <v/>
      </c>
      <c r="M26" s="6">
        <f>IF($B26="","",IF(COUNTIF($F26:$J26,"◎")=0,"主たる領域（◎）が未設定",IF(COUNTIF($F26:$J26,"◎")&gt;1,"◎は1つにしてください",IF($L26=0,"領域が未設定",""))))</f>
        <v/>
      </c>
      <c r="N26" s="6" t="n"/>
      <c r="O26" s="6" t="n"/>
      <c r="P26" s="6" t="n"/>
      <c r="Q26" s="40" t="n"/>
    </row>
    <row r="27" ht="22" customHeight="1">
      <c r="A27" s="6" t="n"/>
      <c r="B27" s="6" t="n"/>
      <c r="C27" s="6" t="n"/>
      <c r="D27" s="6" t="n"/>
      <c r="E27" s="6" t="n"/>
      <c r="F27" s="17" t="n"/>
      <c r="G27" s="17" t="n"/>
      <c r="H27" s="17" t="n"/>
      <c r="I27" s="17" t="n"/>
      <c r="J27" s="17" t="n"/>
      <c r="K27" s="6">
        <f>IFERROR(INDEX($F$2:$J$2,MATCH("◎",$F27:$J27,0)),"")</f>
        <v/>
      </c>
      <c r="L27" s="6">
        <f>COUNTA($F27:$J27)</f>
        <v/>
      </c>
      <c r="M27" s="6">
        <f>IF($B27="","",IF(COUNTIF($F27:$J27,"◎")=0,"主たる領域（◎）が未設定",IF(COUNTIF($F27:$J27,"◎")&gt;1,"◎は1つにしてください",IF($L27=0,"領域が未設定",""))))</f>
        <v/>
      </c>
      <c r="N27" s="6" t="n"/>
      <c r="O27" s="6" t="n"/>
      <c r="P27" s="6" t="n"/>
      <c r="Q27" s="40" t="n"/>
    </row>
    <row r="28" ht="22" customHeight="1">
      <c r="A28" s="6" t="n"/>
      <c r="B28" s="6" t="n"/>
      <c r="C28" s="6" t="n"/>
      <c r="D28" s="6" t="n"/>
      <c r="E28" s="6" t="n"/>
      <c r="F28" s="17" t="n"/>
      <c r="G28" s="17" t="n"/>
      <c r="H28" s="17" t="n"/>
      <c r="I28" s="17" t="n"/>
      <c r="J28" s="17" t="n"/>
      <c r="K28" s="6">
        <f>IFERROR(INDEX($F$2:$J$2,MATCH("◎",$F28:$J28,0)),"")</f>
        <v/>
      </c>
      <c r="L28" s="6">
        <f>COUNTA($F28:$J28)</f>
        <v/>
      </c>
      <c r="M28" s="6">
        <f>IF($B28="","",IF(COUNTIF($F28:$J28,"◎")=0,"主たる領域（◎）が未設定",IF(COUNTIF($F28:$J28,"◎")&gt;1,"◎は1つにしてください",IF($L28=0,"領域が未設定",""))))</f>
        <v/>
      </c>
      <c r="N28" s="6" t="n"/>
      <c r="O28" s="6" t="n"/>
      <c r="P28" s="6" t="n"/>
      <c r="Q28" s="40" t="n"/>
    </row>
    <row r="29" ht="22" customHeight="1">
      <c r="A29" s="6" t="n"/>
      <c r="B29" s="6" t="n"/>
      <c r="C29" s="6" t="n"/>
      <c r="D29" s="6" t="n"/>
      <c r="E29" s="6" t="n"/>
      <c r="F29" s="17" t="n"/>
      <c r="G29" s="17" t="n"/>
      <c r="H29" s="17" t="n"/>
      <c r="I29" s="17" t="n"/>
      <c r="J29" s="17" t="n"/>
      <c r="K29" s="6">
        <f>IFERROR(INDEX($F$2:$J$2,MATCH("◎",$F29:$J29,0)),"")</f>
        <v/>
      </c>
      <c r="L29" s="6">
        <f>COUNTA($F29:$J29)</f>
        <v/>
      </c>
      <c r="M29" s="6">
        <f>IF($B29="","",IF(COUNTIF($F29:$J29,"◎")=0,"主たる領域（◎）が未設定",IF(COUNTIF($F29:$J29,"◎")&gt;1,"◎は1つにしてください",IF($L29=0,"領域が未設定",""))))</f>
        <v/>
      </c>
      <c r="N29" s="6" t="n"/>
      <c r="O29" s="6" t="n"/>
      <c r="P29" s="6" t="n"/>
      <c r="Q29" s="40" t="n"/>
    </row>
    <row r="30" ht="22" customHeight="1">
      <c r="A30" s="6" t="n"/>
      <c r="B30" s="6" t="n"/>
      <c r="C30" s="6" t="n"/>
      <c r="D30" s="6" t="n"/>
      <c r="E30" s="6" t="n"/>
      <c r="F30" s="17" t="n"/>
      <c r="G30" s="17" t="n"/>
      <c r="H30" s="17" t="n"/>
      <c r="I30" s="17" t="n"/>
      <c r="J30" s="17" t="n"/>
      <c r="K30" s="6">
        <f>IFERROR(INDEX($F$2:$J$2,MATCH("◎",$F30:$J30,0)),"")</f>
        <v/>
      </c>
      <c r="L30" s="6">
        <f>COUNTA($F30:$J30)</f>
        <v/>
      </c>
      <c r="M30" s="6">
        <f>IF($B30="","",IF(COUNTIF($F30:$J30,"◎")=0,"主たる領域（◎）が未設定",IF(COUNTIF($F30:$J30,"◎")&gt;1,"◎は1つにしてください",IF($L30=0,"領域が未設定",""))))</f>
        <v/>
      </c>
      <c r="N30" s="6" t="n"/>
      <c r="O30" s="6" t="n"/>
      <c r="P30" s="6" t="n"/>
      <c r="Q30" s="40" t="n"/>
    </row>
    <row r="31" ht="22" customHeight="1">
      <c r="A31" s="6" t="n"/>
      <c r="B31" s="6" t="n"/>
      <c r="C31" s="6" t="n"/>
      <c r="D31" s="6" t="n"/>
      <c r="E31" s="6" t="n"/>
      <c r="F31" s="17" t="n"/>
      <c r="G31" s="17" t="n"/>
      <c r="H31" s="17" t="n"/>
      <c r="I31" s="17" t="n"/>
      <c r="J31" s="17" t="n"/>
      <c r="K31" s="6">
        <f>IFERROR(INDEX($F$2:$J$2,MATCH("◎",$F31:$J31,0)),"")</f>
        <v/>
      </c>
      <c r="L31" s="6">
        <f>COUNTA($F31:$J31)</f>
        <v/>
      </c>
      <c r="M31" s="6">
        <f>IF($B31="","",IF(COUNTIF($F31:$J31,"◎")=0,"主たる領域（◎）が未設定",IF(COUNTIF($F31:$J31,"◎")&gt;1,"◎は1つにしてください",IF($L31=0,"領域が未設定",""))))</f>
        <v/>
      </c>
      <c r="N31" s="6" t="n"/>
      <c r="O31" s="6" t="n"/>
      <c r="P31" s="6" t="n"/>
      <c r="Q31" s="40" t="n"/>
    </row>
    <row r="32" ht="22" customHeight="1">
      <c r="A32" s="6" t="n"/>
      <c r="B32" s="6" t="n"/>
      <c r="C32" s="6" t="n"/>
      <c r="D32" s="6" t="n"/>
      <c r="E32" s="6" t="n"/>
      <c r="F32" s="17" t="n"/>
      <c r="G32" s="17" t="n"/>
      <c r="H32" s="17" t="n"/>
      <c r="I32" s="17" t="n"/>
      <c r="J32" s="17" t="n"/>
      <c r="K32" s="6">
        <f>IFERROR(INDEX($F$2:$J$2,MATCH("◎",$F32:$J32,0)),"")</f>
        <v/>
      </c>
      <c r="L32" s="6">
        <f>COUNTA($F32:$J32)</f>
        <v/>
      </c>
      <c r="M32" s="6">
        <f>IF($B32="","",IF(COUNTIF($F32:$J32,"◎")=0,"主たる領域（◎）が未設定",IF(COUNTIF($F32:$J32,"◎")&gt;1,"◎は1つにしてください",IF($L32=0,"領域が未設定",""))))</f>
        <v/>
      </c>
      <c r="N32" s="6" t="n"/>
      <c r="O32" s="6" t="n"/>
      <c r="P32" s="6" t="n"/>
      <c r="Q32" s="40" t="n"/>
    </row>
    <row r="33" ht="22" customHeight="1">
      <c r="A33" s="6" t="n"/>
      <c r="B33" s="6" t="n"/>
      <c r="C33" s="6" t="n"/>
      <c r="D33" s="6" t="n"/>
      <c r="E33" s="6" t="n"/>
      <c r="F33" s="17" t="n"/>
      <c r="G33" s="17" t="n"/>
      <c r="H33" s="17" t="n"/>
      <c r="I33" s="17" t="n"/>
      <c r="J33" s="17" t="n"/>
      <c r="K33" s="6">
        <f>IFERROR(INDEX($F$2:$J$2,MATCH("◎",$F33:$J33,0)),"")</f>
        <v/>
      </c>
      <c r="L33" s="6">
        <f>COUNTA($F33:$J33)</f>
        <v/>
      </c>
      <c r="M33" s="6">
        <f>IF($B33="","",IF(COUNTIF($F33:$J33,"◎")=0,"主たる領域（◎）が未設定",IF(COUNTIF($F33:$J33,"◎")&gt;1,"◎は1つにしてください",IF($L33=0,"領域が未設定",""))))</f>
        <v/>
      </c>
      <c r="N33" s="6" t="n"/>
      <c r="O33" s="6" t="n"/>
      <c r="P33" s="6" t="n"/>
      <c r="Q33" s="40" t="n"/>
    </row>
    <row r="34" ht="22" customHeight="1">
      <c r="A34" s="6" t="n"/>
      <c r="B34" s="6" t="n"/>
      <c r="C34" s="6" t="n"/>
      <c r="D34" s="6" t="n"/>
      <c r="E34" s="6" t="n"/>
      <c r="F34" s="17" t="n"/>
      <c r="G34" s="17" t="n"/>
      <c r="H34" s="17" t="n"/>
      <c r="I34" s="17" t="n"/>
      <c r="J34" s="17" t="n"/>
      <c r="K34" s="6">
        <f>IFERROR(INDEX($F$2:$J$2,MATCH("◎",$F34:$J34,0)),"")</f>
        <v/>
      </c>
      <c r="L34" s="6">
        <f>COUNTA($F34:$J34)</f>
        <v/>
      </c>
      <c r="M34" s="6">
        <f>IF($B34="","",IF(COUNTIF($F34:$J34,"◎")=0,"主たる領域（◎）が未設定",IF(COUNTIF($F34:$J34,"◎")&gt;1,"◎は1つにしてください",IF($L34=0,"領域が未設定",""))))</f>
        <v/>
      </c>
      <c r="N34" s="6" t="n"/>
      <c r="O34" s="6" t="n"/>
      <c r="P34" s="6" t="n"/>
      <c r="Q34" s="40" t="n"/>
    </row>
    <row r="35" ht="22" customHeight="1">
      <c r="A35" s="6" t="n"/>
      <c r="B35" s="6" t="n"/>
      <c r="C35" s="6" t="n"/>
      <c r="D35" s="6" t="n"/>
      <c r="E35" s="6" t="n"/>
      <c r="F35" s="17" t="n"/>
      <c r="G35" s="17" t="n"/>
      <c r="H35" s="17" t="n"/>
      <c r="I35" s="17" t="n"/>
      <c r="J35" s="17" t="n"/>
      <c r="K35" s="6">
        <f>IFERROR(INDEX($F$2:$J$2,MATCH("◎",$F35:$J35,0)),"")</f>
        <v/>
      </c>
      <c r="L35" s="6">
        <f>COUNTA($F35:$J35)</f>
        <v/>
      </c>
      <c r="M35" s="6">
        <f>IF($B35="","",IF(COUNTIF($F35:$J35,"◎")=0,"主たる領域（◎）が未設定",IF(COUNTIF($F35:$J35,"◎")&gt;1,"◎は1つにしてください",IF($L35=0,"領域が未設定",""))))</f>
        <v/>
      </c>
      <c r="N35" s="6" t="n"/>
      <c r="O35" s="6" t="n"/>
      <c r="P35" s="6" t="n"/>
      <c r="Q35" s="40" t="n"/>
    </row>
    <row r="36" ht="22" customHeight="1">
      <c r="A36" s="6" t="n"/>
      <c r="B36" s="6" t="n"/>
      <c r="C36" s="6" t="n"/>
      <c r="D36" s="6" t="n"/>
      <c r="E36" s="6" t="n"/>
      <c r="F36" s="17" t="n"/>
      <c r="G36" s="17" t="n"/>
      <c r="H36" s="17" t="n"/>
      <c r="I36" s="17" t="n"/>
      <c r="J36" s="17" t="n"/>
      <c r="K36" s="6">
        <f>IFERROR(INDEX($F$2:$J$2,MATCH("◎",$F36:$J36,0)),"")</f>
        <v/>
      </c>
      <c r="L36" s="6">
        <f>COUNTA($F36:$J36)</f>
        <v/>
      </c>
      <c r="M36" s="6">
        <f>IF($B36="","",IF(COUNTIF($F36:$J36,"◎")=0,"主たる領域（◎）が未設定",IF(COUNTIF($F36:$J36,"◎")&gt;1,"◎は1つにしてください",IF($L36=0,"領域が未設定",""))))</f>
        <v/>
      </c>
      <c r="N36" s="6" t="n"/>
      <c r="O36" s="6" t="n"/>
      <c r="P36" s="6" t="n"/>
      <c r="Q36" s="40" t="n"/>
    </row>
    <row r="37" ht="22" customHeight="1">
      <c r="A37" s="6" t="n"/>
      <c r="B37" s="6" t="n"/>
      <c r="C37" s="6" t="n"/>
      <c r="D37" s="6" t="n"/>
      <c r="E37" s="6" t="n"/>
      <c r="F37" s="17" t="n"/>
      <c r="G37" s="17" t="n"/>
      <c r="H37" s="17" t="n"/>
      <c r="I37" s="17" t="n"/>
      <c r="J37" s="17" t="n"/>
      <c r="K37" s="6">
        <f>IFERROR(INDEX($F$2:$J$2,MATCH("◎",$F37:$J37,0)),"")</f>
        <v/>
      </c>
      <c r="L37" s="6">
        <f>COUNTA($F37:$J37)</f>
        <v/>
      </c>
      <c r="M37" s="6">
        <f>IF($B37="","",IF(COUNTIF($F37:$J37,"◎")=0,"主たる領域（◎）が未設定",IF(COUNTIF($F37:$J37,"◎")&gt;1,"◎は1つにしてください",IF($L37=0,"領域が未設定",""))))</f>
        <v/>
      </c>
      <c r="N37" s="6" t="n"/>
      <c r="O37" s="6" t="n"/>
      <c r="P37" s="6" t="n"/>
      <c r="Q37" s="40" t="n"/>
    </row>
    <row r="38" ht="22" customHeight="1">
      <c r="A38" s="6" t="n"/>
      <c r="B38" s="6" t="n"/>
      <c r="C38" s="6" t="n"/>
      <c r="D38" s="6" t="n"/>
      <c r="E38" s="6" t="n"/>
      <c r="F38" s="17" t="n"/>
      <c r="G38" s="17" t="n"/>
      <c r="H38" s="17" t="n"/>
      <c r="I38" s="17" t="n"/>
      <c r="J38" s="17" t="n"/>
      <c r="K38" s="6">
        <f>IFERROR(INDEX($F$2:$J$2,MATCH("◎",$F38:$J38,0)),"")</f>
        <v/>
      </c>
      <c r="L38" s="6">
        <f>COUNTA($F38:$J38)</f>
        <v/>
      </c>
      <c r="M38" s="6">
        <f>IF($B38="","",IF(COUNTIF($F38:$J38,"◎")=0,"主たる領域（◎）が未設定",IF(COUNTIF($F38:$J38,"◎")&gt;1,"◎は1つにしてください",IF($L38=0,"領域が未設定",""))))</f>
        <v/>
      </c>
      <c r="N38" s="6" t="n"/>
      <c r="O38" s="6" t="n"/>
      <c r="P38" s="6" t="n"/>
      <c r="Q38" s="40" t="n"/>
    </row>
    <row r="39" ht="22" customHeight="1">
      <c r="A39" s="6" t="n"/>
      <c r="B39" s="6" t="n"/>
      <c r="C39" s="6" t="n"/>
      <c r="D39" s="6" t="n"/>
      <c r="E39" s="6" t="n"/>
      <c r="F39" s="17" t="n"/>
      <c r="G39" s="17" t="n"/>
      <c r="H39" s="17" t="n"/>
      <c r="I39" s="17" t="n"/>
      <c r="J39" s="17" t="n"/>
      <c r="K39" s="6">
        <f>IFERROR(INDEX($F$2:$J$2,MATCH("◎",$F39:$J39,0)),"")</f>
        <v/>
      </c>
      <c r="L39" s="6">
        <f>COUNTA($F39:$J39)</f>
        <v/>
      </c>
      <c r="M39" s="6">
        <f>IF($B39="","",IF(COUNTIF($F39:$J39,"◎")=0,"主たる領域（◎）が未設定",IF(COUNTIF($F39:$J39,"◎")&gt;1,"◎は1つにしてください",IF($L39=0,"領域が未設定",""))))</f>
        <v/>
      </c>
      <c r="N39" s="6" t="n"/>
      <c r="O39" s="6" t="n"/>
      <c r="P39" s="6" t="n"/>
      <c r="Q39" s="40" t="n"/>
    </row>
    <row r="40" ht="22" customHeight="1">
      <c r="A40" s="6" t="n"/>
      <c r="B40" s="6" t="n"/>
      <c r="C40" s="6" t="n"/>
      <c r="D40" s="6" t="n"/>
      <c r="E40" s="6" t="n"/>
      <c r="F40" s="17" t="n"/>
      <c r="G40" s="17" t="n"/>
      <c r="H40" s="17" t="n"/>
      <c r="I40" s="17" t="n"/>
      <c r="J40" s="17" t="n"/>
      <c r="K40" s="6">
        <f>IFERROR(INDEX($F$2:$J$2,MATCH("◎",$F40:$J40,0)),"")</f>
        <v/>
      </c>
      <c r="L40" s="6">
        <f>COUNTA($F40:$J40)</f>
        <v/>
      </c>
      <c r="M40" s="6">
        <f>IF($B40="","",IF(COUNTIF($F40:$J40,"◎")=0,"主たる領域（◎）が未設定",IF(COUNTIF($F40:$J40,"◎")&gt;1,"◎は1つにしてください",IF($L40=0,"領域が未設定",""))))</f>
        <v/>
      </c>
      <c r="N40" s="6" t="n"/>
      <c r="O40" s="6" t="n"/>
      <c r="P40" s="6" t="n"/>
      <c r="Q40" s="40" t="n"/>
    </row>
    <row r="41" ht="22" customHeight="1">
      <c r="A41" s="6" t="n"/>
      <c r="B41" s="6" t="n"/>
      <c r="C41" s="6" t="n"/>
      <c r="D41" s="6" t="n"/>
      <c r="E41" s="6" t="n"/>
      <c r="F41" s="17" t="n"/>
      <c r="G41" s="17" t="n"/>
      <c r="H41" s="17" t="n"/>
      <c r="I41" s="17" t="n"/>
      <c r="J41" s="17" t="n"/>
      <c r="K41" s="6">
        <f>IFERROR(INDEX($F$2:$J$2,MATCH("◎",$F41:$J41,0)),"")</f>
        <v/>
      </c>
      <c r="L41" s="6">
        <f>COUNTA($F41:$J41)</f>
        <v/>
      </c>
      <c r="M41" s="6">
        <f>IF($B41="","",IF(COUNTIF($F41:$J41,"◎")=0,"主たる領域（◎）が未設定",IF(COUNTIF($F41:$J41,"◎")&gt;1,"◎は1つにしてください",IF($L41=0,"領域が未設定",""))))</f>
        <v/>
      </c>
      <c r="N41" s="6" t="n"/>
      <c r="O41" s="6" t="n"/>
      <c r="P41" s="6" t="n"/>
      <c r="Q41" s="40" t="n"/>
    </row>
    <row r="42" ht="22" customHeight="1">
      <c r="A42" s="6" t="n"/>
      <c r="B42" s="6" t="n"/>
      <c r="C42" s="6" t="n"/>
      <c r="D42" s="6" t="n"/>
      <c r="E42" s="6" t="n"/>
      <c r="F42" s="17" t="n"/>
      <c r="G42" s="17" t="n"/>
      <c r="H42" s="17" t="n"/>
      <c r="I42" s="17" t="n"/>
      <c r="J42" s="17" t="n"/>
      <c r="K42" s="6">
        <f>IFERROR(INDEX($F$2:$J$2,MATCH("◎",$F42:$J42,0)),"")</f>
        <v/>
      </c>
      <c r="L42" s="6">
        <f>COUNTA($F42:$J42)</f>
        <v/>
      </c>
      <c r="M42" s="6">
        <f>IF($B42="","",IF(COUNTIF($F42:$J42,"◎")=0,"主たる領域（◎）が未設定",IF(COUNTIF($F42:$J42,"◎")&gt;1,"◎は1つにしてください",IF($L42=0,"領域が未設定",""))))</f>
        <v/>
      </c>
      <c r="N42" s="6" t="n"/>
      <c r="O42" s="6" t="n"/>
      <c r="P42" s="6" t="n"/>
      <c r="Q42" s="40" t="n"/>
    </row>
    <row r="43" ht="22" customHeight="1">
      <c r="A43" s="6" t="n"/>
      <c r="B43" s="6" t="n"/>
      <c r="C43" s="6" t="n"/>
      <c r="D43" s="6" t="n"/>
      <c r="E43" s="6" t="n"/>
      <c r="F43" s="17" t="n"/>
      <c r="G43" s="17" t="n"/>
      <c r="H43" s="17" t="n"/>
      <c r="I43" s="17" t="n"/>
      <c r="J43" s="17" t="n"/>
      <c r="K43" s="6">
        <f>IFERROR(INDEX($F$2:$J$2,MATCH("◎",$F43:$J43,0)),"")</f>
        <v/>
      </c>
      <c r="L43" s="6">
        <f>COUNTA($F43:$J43)</f>
        <v/>
      </c>
      <c r="M43" s="6">
        <f>IF($B43="","",IF(COUNTIF($F43:$J43,"◎")=0,"主たる領域（◎）が未設定",IF(COUNTIF($F43:$J43,"◎")&gt;1,"◎は1つにしてください",IF($L43=0,"領域が未設定",""))))</f>
        <v/>
      </c>
      <c r="N43" s="6" t="n"/>
      <c r="O43" s="6" t="n"/>
      <c r="P43" s="6" t="n"/>
      <c r="Q43" s="40" t="n"/>
    </row>
    <row r="44" ht="22" customHeight="1">
      <c r="A44" s="6" t="n"/>
      <c r="B44" s="6" t="n"/>
      <c r="C44" s="6" t="n"/>
      <c r="D44" s="6" t="n"/>
      <c r="E44" s="6" t="n"/>
      <c r="F44" s="17" t="n"/>
      <c r="G44" s="17" t="n"/>
      <c r="H44" s="17" t="n"/>
      <c r="I44" s="17" t="n"/>
      <c r="J44" s="17" t="n"/>
      <c r="K44" s="6">
        <f>IFERROR(INDEX($F$2:$J$2,MATCH("◎",$F44:$J44,0)),"")</f>
        <v/>
      </c>
      <c r="L44" s="6">
        <f>COUNTA($F44:$J44)</f>
        <v/>
      </c>
      <c r="M44" s="6">
        <f>IF($B44="","",IF(COUNTIF($F44:$J44,"◎")=0,"主たる領域（◎）が未設定",IF(COUNTIF($F44:$J44,"◎")&gt;1,"◎は1つにしてください",IF($L44=0,"領域が未設定",""))))</f>
        <v/>
      </c>
      <c r="N44" s="6" t="n"/>
      <c r="O44" s="6" t="n"/>
      <c r="P44" s="6" t="n"/>
      <c r="Q44" s="40" t="n"/>
    </row>
    <row r="45" ht="22" customHeight="1">
      <c r="A45" s="6" t="n"/>
      <c r="B45" s="6" t="n"/>
      <c r="C45" s="6" t="n"/>
      <c r="D45" s="6" t="n"/>
      <c r="E45" s="6" t="n"/>
      <c r="F45" s="17" t="n"/>
      <c r="G45" s="17" t="n"/>
      <c r="H45" s="17" t="n"/>
      <c r="I45" s="17" t="n"/>
      <c r="J45" s="17" t="n"/>
      <c r="K45" s="6">
        <f>IFERROR(INDEX($F$2:$J$2,MATCH("◎",$F45:$J45,0)),"")</f>
        <v/>
      </c>
      <c r="L45" s="6">
        <f>COUNTA($F45:$J45)</f>
        <v/>
      </c>
      <c r="M45" s="6">
        <f>IF($B45="","",IF(COUNTIF($F45:$J45,"◎")=0,"主たる領域（◎）が未設定",IF(COUNTIF($F45:$J45,"◎")&gt;1,"◎は1つにしてください",IF($L45=0,"領域が未設定",""))))</f>
        <v/>
      </c>
      <c r="N45" s="6" t="n"/>
      <c r="O45" s="6" t="n"/>
      <c r="P45" s="6" t="n"/>
      <c r="Q45" s="40" t="n"/>
    </row>
    <row r="46" ht="22" customHeight="1">
      <c r="A46" s="6" t="n"/>
      <c r="B46" s="6" t="n"/>
      <c r="C46" s="6" t="n"/>
      <c r="D46" s="6" t="n"/>
      <c r="E46" s="6" t="n"/>
      <c r="F46" s="17" t="n"/>
      <c r="G46" s="17" t="n"/>
      <c r="H46" s="17" t="n"/>
      <c r="I46" s="17" t="n"/>
      <c r="J46" s="17" t="n"/>
      <c r="K46" s="6">
        <f>IFERROR(INDEX($F$2:$J$2,MATCH("◎",$F46:$J46,0)),"")</f>
        <v/>
      </c>
      <c r="L46" s="6">
        <f>COUNTA($F46:$J46)</f>
        <v/>
      </c>
      <c r="M46" s="6">
        <f>IF($B46="","",IF(COUNTIF($F46:$J46,"◎")=0,"主たる領域（◎）が未設定",IF(COUNTIF($F46:$J46,"◎")&gt;1,"◎は1つにしてください",IF($L46=0,"領域が未設定",""))))</f>
        <v/>
      </c>
      <c r="N46" s="6" t="n"/>
      <c r="O46" s="6" t="n"/>
      <c r="P46" s="6" t="n"/>
      <c r="Q46" s="40" t="n"/>
    </row>
    <row r="47" ht="22" customHeight="1">
      <c r="A47" s="6" t="n"/>
      <c r="B47" s="6" t="n"/>
      <c r="C47" s="6" t="n"/>
      <c r="D47" s="6" t="n"/>
      <c r="E47" s="6" t="n"/>
      <c r="F47" s="17" t="n"/>
      <c r="G47" s="17" t="n"/>
      <c r="H47" s="17" t="n"/>
      <c r="I47" s="17" t="n"/>
      <c r="J47" s="17" t="n"/>
      <c r="K47" s="6">
        <f>IFERROR(INDEX($F$2:$J$2,MATCH("◎",$F47:$J47,0)),"")</f>
        <v/>
      </c>
      <c r="L47" s="6">
        <f>COUNTA($F47:$J47)</f>
        <v/>
      </c>
      <c r="M47" s="6">
        <f>IF($B47="","",IF(COUNTIF($F47:$J47,"◎")=0,"主たる領域（◎）が未設定",IF(COUNTIF($F47:$J47,"◎")&gt;1,"◎は1つにしてください",IF($L47=0,"領域が未設定",""))))</f>
        <v/>
      </c>
      <c r="N47" s="6" t="n"/>
      <c r="O47" s="6" t="n"/>
      <c r="P47" s="6" t="n"/>
      <c r="Q47" s="40" t="n"/>
    </row>
    <row r="48" ht="22" customHeight="1">
      <c r="A48" s="6" t="n"/>
      <c r="B48" s="6" t="n"/>
      <c r="C48" s="6" t="n"/>
      <c r="D48" s="6" t="n"/>
      <c r="E48" s="6" t="n"/>
      <c r="F48" s="17" t="n"/>
      <c r="G48" s="17" t="n"/>
      <c r="H48" s="17" t="n"/>
      <c r="I48" s="17" t="n"/>
      <c r="J48" s="17" t="n"/>
      <c r="K48" s="6">
        <f>IFERROR(INDEX($F$2:$J$2,MATCH("◎",$F48:$J48,0)),"")</f>
        <v/>
      </c>
      <c r="L48" s="6">
        <f>COUNTA($F48:$J48)</f>
        <v/>
      </c>
      <c r="M48" s="6">
        <f>IF($B48="","",IF(COUNTIF($F48:$J48,"◎")=0,"主たる領域（◎）が未設定",IF(COUNTIF($F48:$J48,"◎")&gt;1,"◎は1つにしてください",IF($L48=0,"領域が未設定",""))))</f>
        <v/>
      </c>
      <c r="N48" s="6" t="n"/>
      <c r="O48" s="6" t="n"/>
      <c r="P48" s="6" t="n"/>
      <c r="Q48" s="40" t="n"/>
    </row>
    <row r="49" ht="22" customHeight="1">
      <c r="A49" s="6" t="n"/>
      <c r="B49" s="6" t="n"/>
      <c r="C49" s="6" t="n"/>
      <c r="D49" s="6" t="n"/>
      <c r="E49" s="6" t="n"/>
      <c r="F49" s="17" t="n"/>
      <c r="G49" s="17" t="n"/>
      <c r="H49" s="17" t="n"/>
      <c r="I49" s="17" t="n"/>
      <c r="J49" s="17" t="n"/>
      <c r="K49" s="6">
        <f>IFERROR(INDEX($F$2:$J$2,MATCH("◎",$F49:$J49,0)),"")</f>
        <v/>
      </c>
      <c r="L49" s="6">
        <f>COUNTA($F49:$J49)</f>
        <v/>
      </c>
      <c r="M49" s="6">
        <f>IF($B49="","",IF(COUNTIF($F49:$J49,"◎")=0,"主たる領域（◎）が未設定",IF(COUNTIF($F49:$J49,"◎")&gt;1,"◎は1つにしてください",IF($L49=0,"領域が未設定",""))))</f>
        <v/>
      </c>
      <c r="N49" s="6" t="n"/>
      <c r="O49" s="6" t="n"/>
      <c r="P49" s="6" t="n"/>
      <c r="Q49" s="40" t="n"/>
    </row>
    <row r="50" ht="22" customHeight="1">
      <c r="A50" s="6" t="n"/>
      <c r="B50" s="6" t="n"/>
      <c r="C50" s="6" t="n"/>
      <c r="D50" s="6" t="n"/>
      <c r="E50" s="6" t="n"/>
      <c r="F50" s="17" t="n"/>
      <c r="G50" s="17" t="n"/>
      <c r="H50" s="17" t="n"/>
      <c r="I50" s="17" t="n"/>
      <c r="J50" s="17" t="n"/>
      <c r="K50" s="6">
        <f>IFERROR(INDEX($F$2:$J$2,MATCH("◎",$F50:$J50,0)),"")</f>
        <v/>
      </c>
      <c r="L50" s="6">
        <f>COUNTA($F50:$J50)</f>
        <v/>
      </c>
      <c r="M50" s="6">
        <f>IF($B50="","",IF(COUNTIF($F50:$J50,"◎")=0,"主たる領域（◎）が未設定",IF(COUNTIF($F50:$J50,"◎")&gt;1,"◎は1つにしてください",IF($L50=0,"領域が未設定",""))))</f>
        <v/>
      </c>
      <c r="N50" s="6" t="n"/>
      <c r="O50" s="6" t="n"/>
      <c r="P50" s="6" t="n"/>
      <c r="Q50" s="40" t="n"/>
    </row>
    <row r="51" ht="22" customHeight="1">
      <c r="A51" s="6" t="n"/>
      <c r="B51" s="6" t="n"/>
      <c r="C51" s="6" t="n"/>
      <c r="D51" s="6" t="n"/>
      <c r="E51" s="6" t="n"/>
      <c r="F51" s="17" t="n"/>
      <c r="G51" s="17" t="n"/>
      <c r="H51" s="17" t="n"/>
      <c r="I51" s="17" t="n"/>
      <c r="J51" s="17" t="n"/>
      <c r="K51" s="6">
        <f>IFERROR(INDEX($F$2:$J$2,MATCH("◎",$F51:$J51,0)),"")</f>
        <v/>
      </c>
      <c r="L51" s="6">
        <f>COUNTA($F51:$J51)</f>
        <v/>
      </c>
      <c r="M51" s="6">
        <f>IF($B51="","",IF(COUNTIF($F51:$J51,"◎")=0,"主たる領域（◎）が未設定",IF(COUNTIF($F51:$J51,"◎")&gt;1,"◎は1つにしてください",IF($L51=0,"領域が未設定",""))))</f>
        <v/>
      </c>
      <c r="N51" s="6" t="n"/>
      <c r="O51" s="6" t="n"/>
      <c r="P51" s="6" t="n"/>
      <c r="Q51" s="40" t="n"/>
    </row>
    <row r="52" ht="22" customHeight="1">
      <c r="A52" s="6" t="n"/>
      <c r="B52" s="6" t="n"/>
      <c r="C52" s="6" t="n"/>
      <c r="D52" s="6" t="n"/>
      <c r="E52" s="6" t="n"/>
      <c r="F52" s="17" t="n"/>
      <c r="G52" s="17" t="n"/>
      <c r="H52" s="17" t="n"/>
      <c r="I52" s="17" t="n"/>
      <c r="J52" s="17" t="n"/>
      <c r="K52" s="6">
        <f>IFERROR(INDEX($F$2:$J$2,MATCH("◎",$F52:$J52,0)),"")</f>
        <v/>
      </c>
      <c r="L52" s="6">
        <f>COUNTA($F52:$J52)</f>
        <v/>
      </c>
      <c r="M52" s="6">
        <f>IF($B52="","",IF(COUNTIF($F52:$J52,"◎")=0,"主たる領域（◎）が未設定",IF(COUNTIF($F52:$J52,"◎")&gt;1,"◎は1つにしてください",IF($L52=0,"領域が未設定",""))))</f>
        <v/>
      </c>
      <c r="N52" s="6" t="n"/>
      <c r="O52" s="6" t="n"/>
      <c r="P52" s="6" t="n"/>
      <c r="Q52" s="40" t="n"/>
    </row>
    <row r="53" ht="22" customHeight="1">
      <c r="A53" s="6" t="n"/>
      <c r="B53" s="6" t="n"/>
      <c r="C53" s="6" t="n"/>
      <c r="D53" s="6" t="n"/>
      <c r="E53" s="6" t="n"/>
      <c r="F53" s="17" t="n"/>
      <c r="G53" s="17" t="n"/>
      <c r="H53" s="17" t="n"/>
      <c r="I53" s="17" t="n"/>
      <c r="J53" s="17" t="n"/>
      <c r="K53" s="6">
        <f>IFERROR(INDEX($F$2:$J$2,MATCH("◎",$F53:$J53,0)),"")</f>
        <v/>
      </c>
      <c r="L53" s="6">
        <f>COUNTA($F53:$J53)</f>
        <v/>
      </c>
      <c r="M53" s="6">
        <f>IF($B53="","",IF(COUNTIF($F53:$J53,"◎")=0,"主たる領域（◎）が未設定",IF(COUNTIF($F53:$J53,"◎")&gt;1,"◎は1つにしてください",IF($L53=0,"領域が未設定",""))))</f>
        <v/>
      </c>
      <c r="N53" s="6" t="n"/>
      <c r="O53" s="6" t="n"/>
      <c r="P53" s="6" t="n"/>
      <c r="Q53" s="40" t="n"/>
    </row>
    <row r="54" ht="22" customHeight="1">
      <c r="A54" s="6" t="n"/>
      <c r="B54" s="6" t="n"/>
      <c r="C54" s="6" t="n"/>
      <c r="D54" s="6" t="n"/>
      <c r="E54" s="6" t="n"/>
      <c r="F54" s="17" t="n"/>
      <c r="G54" s="17" t="n"/>
      <c r="H54" s="17" t="n"/>
      <c r="I54" s="17" t="n"/>
      <c r="J54" s="17" t="n"/>
      <c r="K54" s="6">
        <f>IFERROR(INDEX($F$2:$J$2,MATCH("◎",$F54:$J54,0)),"")</f>
        <v/>
      </c>
      <c r="L54" s="6">
        <f>COUNTA($F54:$J54)</f>
        <v/>
      </c>
      <c r="M54" s="6">
        <f>IF($B54="","",IF(COUNTIF($F54:$J54,"◎")=0,"主たる領域（◎）が未設定",IF(COUNTIF($F54:$J54,"◎")&gt;1,"◎は1つにしてください",IF($L54=0,"領域が未設定",""))))</f>
        <v/>
      </c>
      <c r="N54" s="6" t="n"/>
      <c r="O54" s="6" t="n"/>
      <c r="P54" s="6" t="n"/>
      <c r="Q54" s="40" t="n"/>
    </row>
    <row r="55" ht="22" customHeight="1">
      <c r="A55" s="6" t="n"/>
      <c r="B55" s="6" t="n"/>
      <c r="C55" s="6" t="n"/>
      <c r="D55" s="6" t="n"/>
      <c r="E55" s="6" t="n"/>
      <c r="F55" s="17" t="n"/>
      <c r="G55" s="17" t="n"/>
      <c r="H55" s="17" t="n"/>
      <c r="I55" s="17" t="n"/>
      <c r="J55" s="17" t="n"/>
      <c r="K55" s="6">
        <f>IFERROR(INDEX($F$2:$J$2,MATCH("◎",$F55:$J55,0)),"")</f>
        <v/>
      </c>
      <c r="L55" s="6">
        <f>COUNTA($F55:$J55)</f>
        <v/>
      </c>
      <c r="M55" s="6">
        <f>IF($B55="","",IF(COUNTIF($F55:$J55,"◎")=0,"主たる領域（◎）が未設定",IF(COUNTIF($F55:$J55,"◎")&gt;1,"◎は1つにしてください",IF($L55=0,"領域が未設定",""))))</f>
        <v/>
      </c>
      <c r="N55" s="6" t="n"/>
      <c r="O55" s="6" t="n"/>
      <c r="P55" s="6" t="n"/>
      <c r="Q55" s="40" t="n"/>
    </row>
    <row r="56" ht="22" customHeight="1">
      <c r="A56" s="6" t="n"/>
      <c r="B56" s="6" t="n"/>
      <c r="C56" s="6" t="n"/>
      <c r="D56" s="6" t="n"/>
      <c r="E56" s="6" t="n"/>
      <c r="F56" s="17" t="n"/>
      <c r="G56" s="17" t="n"/>
      <c r="H56" s="17" t="n"/>
      <c r="I56" s="17" t="n"/>
      <c r="J56" s="17" t="n"/>
      <c r="K56" s="6">
        <f>IFERROR(INDEX($F$2:$J$2,MATCH("◎",$F56:$J56,0)),"")</f>
        <v/>
      </c>
      <c r="L56" s="6">
        <f>COUNTA($F56:$J56)</f>
        <v/>
      </c>
      <c r="M56" s="6">
        <f>IF($B56="","",IF(COUNTIF($F56:$J56,"◎")=0,"主たる領域（◎）が未設定",IF(COUNTIF($F56:$J56,"◎")&gt;1,"◎は1つにしてください",IF($L56=0,"領域が未設定",""))))</f>
        <v/>
      </c>
      <c r="N56" s="6" t="n"/>
      <c r="O56" s="6" t="n"/>
      <c r="P56" s="6" t="n"/>
      <c r="Q56" s="40" t="n"/>
    </row>
    <row r="57" ht="22" customHeight="1">
      <c r="A57" s="6" t="n"/>
      <c r="B57" s="6" t="n"/>
      <c r="C57" s="6" t="n"/>
      <c r="D57" s="6" t="n"/>
      <c r="E57" s="6" t="n"/>
      <c r="F57" s="17" t="n"/>
      <c r="G57" s="17" t="n"/>
      <c r="H57" s="17" t="n"/>
      <c r="I57" s="17" t="n"/>
      <c r="J57" s="17" t="n"/>
      <c r="K57" s="6">
        <f>IFERROR(INDEX($F$2:$J$2,MATCH("◎",$F57:$J57,0)),"")</f>
        <v/>
      </c>
      <c r="L57" s="6">
        <f>COUNTA($F57:$J57)</f>
        <v/>
      </c>
      <c r="M57" s="6">
        <f>IF($B57="","",IF(COUNTIF($F57:$J57,"◎")=0,"主たる領域（◎）が未設定",IF(COUNTIF($F57:$J57,"◎")&gt;1,"◎は1つにしてください",IF($L57=0,"領域が未設定",""))))</f>
        <v/>
      </c>
      <c r="N57" s="6" t="n"/>
      <c r="O57" s="6" t="n"/>
      <c r="P57" s="6" t="n"/>
      <c r="Q57" s="40" t="n"/>
    </row>
    <row r="58" ht="22" customHeight="1">
      <c r="A58" s="6" t="n"/>
      <c r="B58" s="6" t="n"/>
      <c r="C58" s="6" t="n"/>
      <c r="D58" s="6" t="n"/>
      <c r="E58" s="6" t="n"/>
      <c r="F58" s="17" t="n"/>
      <c r="G58" s="17" t="n"/>
      <c r="H58" s="17" t="n"/>
      <c r="I58" s="17" t="n"/>
      <c r="J58" s="17" t="n"/>
      <c r="K58" s="6">
        <f>IFERROR(INDEX($F$2:$J$2,MATCH("◎",$F58:$J58,0)),"")</f>
        <v/>
      </c>
      <c r="L58" s="6">
        <f>COUNTA($F58:$J58)</f>
        <v/>
      </c>
      <c r="M58" s="6">
        <f>IF($B58="","",IF(COUNTIF($F58:$J58,"◎")=0,"主たる領域（◎）が未設定",IF(COUNTIF($F58:$J58,"◎")&gt;1,"◎は1つにしてください",IF($L58=0,"領域が未設定",""))))</f>
        <v/>
      </c>
      <c r="N58" s="6" t="n"/>
      <c r="O58" s="6" t="n"/>
      <c r="P58" s="6" t="n"/>
      <c r="Q58" s="40" t="n"/>
    </row>
    <row r="59" ht="22" customHeight="1">
      <c r="A59" s="6" t="n"/>
      <c r="B59" s="6" t="n"/>
      <c r="C59" s="6" t="n"/>
      <c r="D59" s="6" t="n"/>
      <c r="E59" s="6" t="n"/>
      <c r="F59" s="17" t="n"/>
      <c r="G59" s="17" t="n"/>
      <c r="H59" s="17" t="n"/>
      <c r="I59" s="17" t="n"/>
      <c r="J59" s="17" t="n"/>
      <c r="K59" s="6">
        <f>IFERROR(INDEX($F$2:$J$2,MATCH("◎",$F59:$J59,0)),"")</f>
        <v/>
      </c>
      <c r="L59" s="6">
        <f>COUNTA($F59:$J59)</f>
        <v/>
      </c>
      <c r="M59" s="6">
        <f>IF($B59="","",IF(COUNTIF($F59:$J59,"◎")=0,"主たる領域（◎）が未設定",IF(COUNTIF($F59:$J59,"◎")&gt;1,"◎は1つにしてください",IF($L59=0,"領域が未設定",""))))</f>
        <v/>
      </c>
      <c r="N59" s="6" t="n"/>
      <c r="O59" s="6" t="n"/>
      <c r="P59" s="6" t="n"/>
      <c r="Q59" s="40" t="n"/>
    </row>
    <row r="60" ht="22" customHeight="1">
      <c r="A60" s="6" t="n"/>
      <c r="B60" s="6" t="n"/>
      <c r="C60" s="6" t="n"/>
      <c r="D60" s="6" t="n"/>
      <c r="E60" s="6" t="n"/>
      <c r="F60" s="17" t="n"/>
      <c r="G60" s="17" t="n"/>
      <c r="H60" s="17" t="n"/>
      <c r="I60" s="17" t="n"/>
      <c r="J60" s="17" t="n"/>
      <c r="K60" s="6">
        <f>IFERROR(INDEX($F$2:$J$2,MATCH("◎",$F60:$J60,0)),"")</f>
        <v/>
      </c>
      <c r="L60" s="6">
        <f>COUNTA($F60:$J60)</f>
        <v/>
      </c>
      <c r="M60" s="6">
        <f>IF($B60="","",IF(COUNTIF($F60:$J60,"◎")=0,"主たる領域（◎）が未設定",IF(COUNTIF($F60:$J60,"◎")&gt;1,"◎は1つにしてください",IF($L60=0,"領域が未設定",""))))</f>
        <v/>
      </c>
      <c r="N60" s="6" t="n"/>
      <c r="O60" s="6" t="n"/>
      <c r="P60" s="6" t="n"/>
      <c r="Q60" s="40" t="n"/>
    </row>
    <row r="61" ht="22" customHeight="1">
      <c r="A61" s="6" t="n"/>
      <c r="B61" s="6" t="n"/>
      <c r="C61" s="6" t="n"/>
      <c r="D61" s="6" t="n"/>
      <c r="E61" s="6" t="n"/>
      <c r="F61" s="17" t="n"/>
      <c r="G61" s="17" t="n"/>
      <c r="H61" s="17" t="n"/>
      <c r="I61" s="17" t="n"/>
      <c r="J61" s="17" t="n"/>
      <c r="K61" s="6">
        <f>IFERROR(INDEX($F$2:$J$2,MATCH("◎",$F61:$J61,0)),"")</f>
        <v/>
      </c>
      <c r="L61" s="6">
        <f>COUNTA($F61:$J61)</f>
        <v/>
      </c>
      <c r="M61" s="6">
        <f>IF($B61="","",IF(COUNTIF($F61:$J61,"◎")=0,"主たる領域（◎）が未設定",IF(COUNTIF($F61:$J61,"◎")&gt;1,"◎は1つにしてください",IF($L61=0,"領域が未設定",""))))</f>
        <v/>
      </c>
      <c r="N61" s="6" t="n"/>
      <c r="O61" s="6" t="n"/>
      <c r="P61" s="6" t="n"/>
      <c r="Q61" s="40" t="n"/>
    </row>
    <row r="62" ht="22" customHeight="1">
      <c r="A62" s="6" t="n"/>
      <c r="B62" s="6" t="n"/>
      <c r="C62" s="6" t="n"/>
      <c r="D62" s="6" t="n"/>
      <c r="E62" s="6" t="n"/>
      <c r="F62" s="17" t="n"/>
      <c r="G62" s="17" t="n"/>
      <c r="H62" s="17" t="n"/>
      <c r="I62" s="17" t="n"/>
      <c r="J62" s="17" t="n"/>
      <c r="K62" s="6">
        <f>IFERROR(INDEX($F$2:$J$2,MATCH("◎",$F62:$J62,0)),"")</f>
        <v/>
      </c>
      <c r="L62" s="6">
        <f>COUNTA($F62:$J62)</f>
        <v/>
      </c>
      <c r="M62" s="6">
        <f>IF($B62="","",IF(COUNTIF($F62:$J62,"◎")=0,"主たる領域（◎）が未設定",IF(COUNTIF($F62:$J62,"◎")&gt;1,"◎は1つにしてください",IF($L62=0,"領域が未設定",""))))</f>
        <v/>
      </c>
      <c r="N62" s="6" t="n"/>
      <c r="O62" s="6" t="n"/>
      <c r="P62" s="6" t="n"/>
      <c r="Q62" s="40" t="n"/>
    </row>
    <row r="63" ht="22" customHeight="1">
      <c r="A63" s="6" t="n"/>
      <c r="B63" s="6" t="n"/>
      <c r="C63" s="6" t="n"/>
      <c r="D63" s="6" t="n"/>
      <c r="E63" s="6" t="n"/>
      <c r="F63" s="17" t="n"/>
      <c r="G63" s="17" t="n"/>
      <c r="H63" s="17" t="n"/>
      <c r="I63" s="17" t="n"/>
      <c r="J63" s="17" t="n"/>
      <c r="K63" s="6">
        <f>IFERROR(INDEX($F$2:$J$2,MATCH("◎",$F63:$J63,0)),"")</f>
        <v/>
      </c>
      <c r="L63" s="6">
        <f>COUNTA($F63:$J63)</f>
        <v/>
      </c>
      <c r="M63" s="6">
        <f>IF($B63="","",IF(COUNTIF($F63:$J63,"◎")=0,"主たる領域（◎）が未設定",IF(COUNTIF($F63:$J63,"◎")&gt;1,"◎は1つにしてください",IF($L63=0,"領域が未設定",""))))</f>
        <v/>
      </c>
      <c r="N63" s="6" t="n"/>
      <c r="O63" s="6" t="n"/>
      <c r="P63" s="6" t="n"/>
      <c r="Q63" s="40" t="n"/>
    </row>
    <row r="64" ht="22" customHeight="1">
      <c r="A64" s="6" t="n"/>
      <c r="B64" s="6" t="n"/>
      <c r="C64" s="6" t="n"/>
      <c r="D64" s="6" t="n"/>
      <c r="E64" s="6" t="n"/>
      <c r="F64" s="17" t="n"/>
      <c r="G64" s="17" t="n"/>
      <c r="H64" s="17" t="n"/>
      <c r="I64" s="17" t="n"/>
      <c r="J64" s="17" t="n"/>
      <c r="K64" s="6">
        <f>IFERROR(INDEX($F$2:$J$2,MATCH("◎",$F64:$J64,0)),"")</f>
        <v/>
      </c>
      <c r="L64" s="6">
        <f>COUNTA($F64:$J64)</f>
        <v/>
      </c>
      <c r="M64" s="6">
        <f>IF($B64="","",IF(COUNTIF($F64:$J64,"◎")=0,"主たる領域（◎）が未設定",IF(COUNTIF($F64:$J64,"◎")&gt;1,"◎は1つにしてください",IF($L64=0,"領域が未設定",""))))</f>
        <v/>
      </c>
      <c r="N64" s="6" t="n"/>
      <c r="O64" s="6" t="n"/>
      <c r="P64" s="6" t="n"/>
      <c r="Q64" s="40" t="n"/>
    </row>
    <row r="65" ht="22" customHeight="1">
      <c r="A65" s="6" t="n"/>
      <c r="B65" s="6" t="n"/>
      <c r="C65" s="6" t="n"/>
      <c r="D65" s="6" t="n"/>
      <c r="E65" s="6" t="n"/>
      <c r="F65" s="17" t="n"/>
      <c r="G65" s="17" t="n"/>
      <c r="H65" s="17" t="n"/>
      <c r="I65" s="17" t="n"/>
      <c r="J65" s="17" t="n"/>
      <c r="K65" s="6">
        <f>IFERROR(INDEX($F$2:$J$2,MATCH("◎",$F65:$J65,0)),"")</f>
        <v/>
      </c>
      <c r="L65" s="6">
        <f>COUNTA($F65:$J65)</f>
        <v/>
      </c>
      <c r="M65" s="6">
        <f>IF($B65="","",IF(COUNTIF($F65:$J65,"◎")=0,"主たる領域（◎）が未設定",IF(COUNTIF($F65:$J65,"◎")&gt;1,"◎は1つにしてください",IF($L65=0,"領域が未設定",""))))</f>
        <v/>
      </c>
      <c r="N65" s="6" t="n"/>
      <c r="O65" s="6" t="n"/>
      <c r="P65" s="6" t="n"/>
      <c r="Q65" s="40" t="n"/>
    </row>
    <row r="66" ht="22" customHeight="1">
      <c r="A66" s="6" t="n"/>
      <c r="B66" s="6" t="n"/>
      <c r="C66" s="6" t="n"/>
      <c r="D66" s="6" t="n"/>
      <c r="E66" s="6" t="n"/>
      <c r="F66" s="17" t="n"/>
      <c r="G66" s="17" t="n"/>
      <c r="H66" s="17" t="n"/>
      <c r="I66" s="17" t="n"/>
      <c r="J66" s="17" t="n"/>
      <c r="K66" s="6">
        <f>IFERROR(INDEX($F$2:$J$2,MATCH("◎",$F66:$J66,0)),"")</f>
        <v/>
      </c>
      <c r="L66" s="6">
        <f>COUNTA($F66:$J66)</f>
        <v/>
      </c>
      <c r="M66" s="6">
        <f>IF($B66="","",IF(COUNTIF($F66:$J66,"◎")=0,"主たる領域（◎）が未設定",IF(COUNTIF($F66:$J66,"◎")&gt;1,"◎は1つにしてください",IF($L66=0,"領域が未設定",""))))</f>
        <v/>
      </c>
      <c r="N66" s="6" t="n"/>
      <c r="O66" s="6" t="n"/>
      <c r="P66" s="6" t="n"/>
      <c r="Q66" s="40" t="n"/>
    </row>
    <row r="67" ht="22" customHeight="1">
      <c r="A67" s="6" t="n"/>
      <c r="B67" s="6" t="n"/>
      <c r="C67" s="6" t="n"/>
      <c r="D67" s="6" t="n"/>
      <c r="E67" s="6" t="n"/>
      <c r="F67" s="17" t="n"/>
      <c r="G67" s="17" t="n"/>
      <c r="H67" s="17" t="n"/>
      <c r="I67" s="17" t="n"/>
      <c r="J67" s="17" t="n"/>
      <c r="K67" s="6">
        <f>IFERROR(INDEX($F$2:$J$2,MATCH("◎",$F67:$J67,0)),"")</f>
        <v/>
      </c>
      <c r="L67" s="6">
        <f>COUNTA($F67:$J67)</f>
        <v/>
      </c>
      <c r="M67" s="6">
        <f>IF($B67="","",IF(COUNTIF($F67:$J67,"◎")=0,"主たる領域（◎）が未設定",IF(COUNTIF($F67:$J67,"◎")&gt;1,"◎は1つにしてください",IF($L67=0,"領域が未設定",""))))</f>
        <v/>
      </c>
      <c r="N67" s="6" t="n"/>
      <c r="O67" s="6" t="n"/>
      <c r="P67" s="6" t="n"/>
      <c r="Q67" s="40" t="n"/>
    </row>
    <row r="68" ht="22" customHeight="1">
      <c r="A68" s="6" t="n"/>
      <c r="B68" s="6" t="n"/>
      <c r="C68" s="6" t="n"/>
      <c r="D68" s="6" t="n"/>
      <c r="E68" s="6" t="n"/>
      <c r="F68" s="17" t="n"/>
      <c r="G68" s="17" t="n"/>
      <c r="H68" s="17" t="n"/>
      <c r="I68" s="17" t="n"/>
      <c r="J68" s="17" t="n"/>
      <c r="K68" s="6">
        <f>IFERROR(INDEX($F$2:$J$2,MATCH("◎",$F68:$J68,0)),"")</f>
        <v/>
      </c>
      <c r="L68" s="6">
        <f>COUNTA($F68:$J68)</f>
        <v/>
      </c>
      <c r="M68" s="6">
        <f>IF($B68="","",IF(COUNTIF($F68:$J68,"◎")=0,"主たる領域（◎）が未設定",IF(COUNTIF($F68:$J68,"◎")&gt;1,"◎は1つにしてください",IF($L68=0,"領域が未設定",""))))</f>
        <v/>
      </c>
      <c r="N68" s="6" t="n"/>
      <c r="O68" s="6" t="n"/>
      <c r="P68" s="6" t="n"/>
      <c r="Q68" s="40" t="n"/>
    </row>
    <row r="69" ht="22" customHeight="1">
      <c r="A69" s="6" t="n"/>
      <c r="B69" s="6" t="n"/>
      <c r="C69" s="6" t="n"/>
      <c r="D69" s="6" t="n"/>
      <c r="E69" s="6" t="n"/>
      <c r="F69" s="17" t="n"/>
      <c r="G69" s="17" t="n"/>
      <c r="H69" s="17" t="n"/>
      <c r="I69" s="17" t="n"/>
      <c r="J69" s="17" t="n"/>
      <c r="K69" s="6">
        <f>IFERROR(INDEX($F$2:$J$2,MATCH("◎",$F69:$J69,0)),"")</f>
        <v/>
      </c>
      <c r="L69" s="6">
        <f>COUNTA($F69:$J69)</f>
        <v/>
      </c>
      <c r="M69" s="6">
        <f>IF($B69="","",IF(COUNTIF($F69:$J69,"◎")=0,"主たる領域（◎）が未設定",IF(COUNTIF($F69:$J69,"◎")&gt;1,"◎は1つにしてください",IF($L69=0,"領域が未設定",""))))</f>
        <v/>
      </c>
      <c r="N69" s="6" t="n"/>
      <c r="O69" s="6" t="n"/>
      <c r="P69" s="6" t="n"/>
      <c r="Q69" s="40" t="n"/>
    </row>
    <row r="70" ht="22" customHeight="1">
      <c r="A70" s="6" t="n"/>
      <c r="B70" s="6" t="n"/>
      <c r="C70" s="6" t="n"/>
      <c r="D70" s="6" t="n"/>
      <c r="E70" s="6" t="n"/>
      <c r="F70" s="17" t="n"/>
      <c r="G70" s="17" t="n"/>
      <c r="H70" s="17" t="n"/>
      <c r="I70" s="17" t="n"/>
      <c r="J70" s="17" t="n"/>
      <c r="K70" s="6">
        <f>IFERROR(INDEX($F$2:$J$2,MATCH("◎",$F70:$J70,0)),"")</f>
        <v/>
      </c>
      <c r="L70" s="6">
        <f>COUNTA($F70:$J70)</f>
        <v/>
      </c>
      <c r="M70" s="6">
        <f>IF($B70="","",IF(COUNTIF($F70:$J70,"◎")=0,"主たる領域（◎）が未設定",IF(COUNTIF($F70:$J70,"◎")&gt;1,"◎は1つにしてください",IF($L70=0,"領域が未設定",""))))</f>
        <v/>
      </c>
      <c r="N70" s="6" t="n"/>
      <c r="O70" s="6" t="n"/>
      <c r="P70" s="6" t="n"/>
      <c r="Q70" s="40" t="n"/>
    </row>
    <row r="71" ht="22" customHeight="1">
      <c r="A71" s="6" t="n"/>
      <c r="B71" s="6" t="n"/>
      <c r="C71" s="6" t="n"/>
      <c r="D71" s="6" t="n"/>
      <c r="E71" s="6" t="n"/>
      <c r="F71" s="17" t="n"/>
      <c r="G71" s="17" t="n"/>
      <c r="H71" s="17" t="n"/>
      <c r="I71" s="17" t="n"/>
      <c r="J71" s="17" t="n"/>
      <c r="K71" s="6">
        <f>IFERROR(INDEX($F$2:$J$2,MATCH("◎",$F71:$J71,0)),"")</f>
        <v/>
      </c>
      <c r="L71" s="6">
        <f>COUNTA($F71:$J71)</f>
        <v/>
      </c>
      <c r="M71" s="6">
        <f>IF($B71="","",IF(COUNTIF($F71:$J71,"◎")=0,"主たる領域（◎）が未設定",IF(COUNTIF($F71:$J71,"◎")&gt;1,"◎は1つにしてください",IF($L71=0,"領域が未設定",""))))</f>
        <v/>
      </c>
      <c r="N71" s="6" t="n"/>
      <c r="O71" s="6" t="n"/>
      <c r="P71" s="6" t="n"/>
      <c r="Q71" s="40" t="n"/>
    </row>
    <row r="72" ht="22" customHeight="1">
      <c r="A72" s="6" t="n"/>
      <c r="B72" s="6" t="n"/>
      <c r="C72" s="6" t="n"/>
      <c r="D72" s="6" t="n"/>
      <c r="E72" s="6" t="n"/>
      <c r="F72" s="17" t="n"/>
      <c r="G72" s="17" t="n"/>
      <c r="H72" s="17" t="n"/>
      <c r="I72" s="17" t="n"/>
      <c r="J72" s="17" t="n"/>
      <c r="K72" s="6">
        <f>IFERROR(INDEX($F$2:$J$2,MATCH("◎",$F72:$J72,0)),"")</f>
        <v/>
      </c>
      <c r="L72" s="6">
        <f>COUNTA($F72:$J72)</f>
        <v/>
      </c>
      <c r="M72" s="6">
        <f>IF($B72="","",IF(COUNTIF($F72:$J72,"◎")=0,"主たる領域（◎）が未設定",IF(COUNTIF($F72:$J72,"◎")&gt;1,"◎は1つにしてください",IF($L72=0,"領域が未設定",""))))</f>
        <v/>
      </c>
      <c r="N72" s="6" t="n"/>
      <c r="O72" s="6" t="n"/>
      <c r="P72" s="6" t="n"/>
      <c r="Q72" s="40" t="n"/>
    </row>
    <row r="73" ht="22" customHeight="1">
      <c r="A73" s="6" t="n"/>
      <c r="B73" s="6" t="n"/>
      <c r="C73" s="6" t="n"/>
      <c r="D73" s="6" t="n"/>
      <c r="E73" s="6" t="n"/>
      <c r="F73" s="17" t="n"/>
      <c r="G73" s="17" t="n"/>
      <c r="H73" s="17" t="n"/>
      <c r="I73" s="17" t="n"/>
      <c r="J73" s="17" t="n"/>
      <c r="K73" s="6">
        <f>IFERROR(INDEX($F$2:$J$2,MATCH("◎",$F73:$J73,0)),"")</f>
        <v/>
      </c>
      <c r="L73" s="6">
        <f>COUNTA($F73:$J73)</f>
        <v/>
      </c>
      <c r="M73" s="6">
        <f>IF($B73="","",IF(COUNTIF($F73:$J73,"◎")=0,"主たる領域（◎）が未設定",IF(COUNTIF($F73:$J73,"◎")&gt;1,"◎は1つにしてください",IF($L73=0,"領域が未設定",""))))</f>
        <v/>
      </c>
      <c r="N73" s="6" t="n"/>
      <c r="O73" s="6" t="n"/>
      <c r="P73" s="6" t="n"/>
      <c r="Q73" s="40" t="n"/>
    </row>
    <row r="74" ht="22" customHeight="1">
      <c r="A74" s="6" t="n"/>
      <c r="B74" s="6" t="n"/>
      <c r="C74" s="6" t="n"/>
      <c r="D74" s="6" t="n"/>
      <c r="E74" s="6" t="n"/>
      <c r="F74" s="17" t="n"/>
      <c r="G74" s="17" t="n"/>
      <c r="H74" s="17" t="n"/>
      <c r="I74" s="17" t="n"/>
      <c r="J74" s="17" t="n"/>
      <c r="K74" s="6">
        <f>IFERROR(INDEX($F$2:$J$2,MATCH("◎",$F74:$J74,0)),"")</f>
        <v/>
      </c>
      <c r="L74" s="6">
        <f>COUNTA($F74:$J74)</f>
        <v/>
      </c>
      <c r="M74" s="6">
        <f>IF($B74="","",IF(COUNTIF($F74:$J74,"◎")=0,"主たる領域（◎）が未設定",IF(COUNTIF($F74:$J74,"◎")&gt;1,"◎は1つにしてください",IF($L74=0,"領域が未設定",""))))</f>
        <v/>
      </c>
      <c r="N74" s="6" t="n"/>
      <c r="O74" s="6" t="n"/>
      <c r="P74" s="6" t="n"/>
      <c r="Q74" s="40" t="n"/>
    </row>
    <row r="75" ht="22" customHeight="1">
      <c r="A75" s="6" t="n"/>
      <c r="B75" s="6" t="n"/>
      <c r="C75" s="6" t="n"/>
      <c r="D75" s="6" t="n"/>
      <c r="E75" s="6" t="n"/>
      <c r="F75" s="17" t="n"/>
      <c r="G75" s="17" t="n"/>
      <c r="H75" s="17" t="n"/>
      <c r="I75" s="17" t="n"/>
      <c r="J75" s="17" t="n"/>
      <c r="K75" s="6">
        <f>IFERROR(INDEX($F$2:$J$2,MATCH("◎",$F75:$J75,0)),"")</f>
        <v/>
      </c>
      <c r="L75" s="6">
        <f>COUNTA($F75:$J75)</f>
        <v/>
      </c>
      <c r="M75" s="6">
        <f>IF($B75="","",IF(COUNTIF($F75:$J75,"◎")=0,"主たる領域（◎）が未設定",IF(COUNTIF($F75:$J75,"◎")&gt;1,"◎は1つにしてください",IF($L75=0,"領域が未設定",""))))</f>
        <v/>
      </c>
      <c r="N75" s="6" t="n"/>
      <c r="O75" s="6" t="n"/>
      <c r="P75" s="6" t="n"/>
      <c r="Q75" s="40" t="n"/>
    </row>
    <row r="76" ht="22" customHeight="1">
      <c r="A76" s="6" t="n"/>
      <c r="B76" s="6" t="n"/>
      <c r="C76" s="6" t="n"/>
      <c r="D76" s="6" t="n"/>
      <c r="E76" s="6" t="n"/>
      <c r="F76" s="17" t="n"/>
      <c r="G76" s="17" t="n"/>
      <c r="H76" s="17" t="n"/>
      <c r="I76" s="17" t="n"/>
      <c r="J76" s="17" t="n"/>
      <c r="K76" s="6">
        <f>IFERROR(INDEX($F$2:$J$2,MATCH("◎",$F76:$J76,0)),"")</f>
        <v/>
      </c>
      <c r="L76" s="6">
        <f>COUNTA($F76:$J76)</f>
        <v/>
      </c>
      <c r="M76" s="6">
        <f>IF($B76="","",IF(COUNTIF($F76:$J76,"◎")=0,"主たる領域（◎）が未設定",IF(COUNTIF($F76:$J76,"◎")&gt;1,"◎は1つにしてください",IF($L76=0,"領域が未設定",""))))</f>
        <v/>
      </c>
      <c r="N76" s="6" t="n"/>
      <c r="O76" s="6" t="n"/>
      <c r="P76" s="6" t="n"/>
      <c r="Q76" s="40" t="n"/>
    </row>
    <row r="77" ht="22" customHeight="1">
      <c r="A77" s="6" t="n"/>
      <c r="B77" s="6" t="n"/>
      <c r="C77" s="6" t="n"/>
      <c r="D77" s="6" t="n"/>
      <c r="E77" s="6" t="n"/>
      <c r="F77" s="17" t="n"/>
      <c r="G77" s="17" t="n"/>
      <c r="H77" s="17" t="n"/>
      <c r="I77" s="17" t="n"/>
      <c r="J77" s="17" t="n"/>
      <c r="K77" s="6">
        <f>IFERROR(INDEX($F$2:$J$2,MATCH("◎",$F77:$J77,0)),"")</f>
        <v/>
      </c>
      <c r="L77" s="6">
        <f>COUNTA($F77:$J77)</f>
        <v/>
      </c>
      <c r="M77" s="6">
        <f>IF($B77="","",IF(COUNTIF($F77:$J77,"◎")=0,"主たる領域（◎）が未設定",IF(COUNTIF($F77:$J77,"◎")&gt;1,"◎は1つにしてください",IF($L77=0,"領域が未設定",""))))</f>
        <v/>
      </c>
      <c r="N77" s="6" t="n"/>
      <c r="O77" s="6" t="n"/>
      <c r="P77" s="6" t="n"/>
      <c r="Q77" s="40" t="n"/>
    </row>
    <row r="78" ht="22" customHeight="1">
      <c r="A78" s="6" t="n"/>
      <c r="B78" s="6" t="n"/>
      <c r="C78" s="6" t="n"/>
      <c r="D78" s="6" t="n"/>
      <c r="E78" s="6" t="n"/>
      <c r="F78" s="17" t="n"/>
      <c r="G78" s="17" t="n"/>
      <c r="H78" s="17" t="n"/>
      <c r="I78" s="17" t="n"/>
      <c r="J78" s="17" t="n"/>
      <c r="K78" s="6">
        <f>IFERROR(INDEX($F$2:$J$2,MATCH("◎",$F78:$J78,0)),"")</f>
        <v/>
      </c>
      <c r="L78" s="6">
        <f>COUNTA($F78:$J78)</f>
        <v/>
      </c>
      <c r="M78" s="6">
        <f>IF($B78="","",IF(COUNTIF($F78:$J78,"◎")=0,"主たる領域（◎）が未設定",IF(COUNTIF($F78:$J78,"◎")&gt;1,"◎は1つにしてください",IF($L78=0,"領域が未設定",""))))</f>
        <v/>
      </c>
      <c r="N78" s="6" t="n"/>
      <c r="O78" s="6" t="n"/>
      <c r="P78" s="6" t="n"/>
      <c r="Q78" s="40" t="n"/>
    </row>
    <row r="79" ht="22" customHeight="1">
      <c r="A79" s="6" t="n"/>
      <c r="B79" s="6" t="n"/>
      <c r="C79" s="6" t="n"/>
      <c r="D79" s="6" t="n"/>
      <c r="E79" s="6" t="n"/>
      <c r="F79" s="17" t="n"/>
      <c r="G79" s="17" t="n"/>
      <c r="H79" s="17" t="n"/>
      <c r="I79" s="17" t="n"/>
      <c r="J79" s="17" t="n"/>
      <c r="K79" s="6">
        <f>IFERROR(INDEX($F$2:$J$2,MATCH("◎",$F79:$J79,0)),"")</f>
        <v/>
      </c>
      <c r="L79" s="6">
        <f>COUNTA($F79:$J79)</f>
        <v/>
      </c>
      <c r="M79" s="6">
        <f>IF($B79="","",IF(COUNTIF($F79:$J79,"◎")=0,"主たる領域（◎）が未設定",IF(COUNTIF($F79:$J79,"◎")&gt;1,"◎は1つにしてください",IF($L79=0,"領域が未設定",""))))</f>
        <v/>
      </c>
      <c r="N79" s="6" t="n"/>
      <c r="O79" s="6" t="n"/>
      <c r="P79" s="6" t="n"/>
      <c r="Q79" s="40" t="n"/>
    </row>
    <row r="80" ht="22" customHeight="1">
      <c r="A80" s="6" t="n"/>
      <c r="B80" s="6" t="n"/>
      <c r="C80" s="6" t="n"/>
      <c r="D80" s="6" t="n"/>
      <c r="E80" s="6" t="n"/>
      <c r="F80" s="17" t="n"/>
      <c r="G80" s="17" t="n"/>
      <c r="H80" s="17" t="n"/>
      <c r="I80" s="17" t="n"/>
      <c r="J80" s="17" t="n"/>
      <c r="K80" s="6">
        <f>IFERROR(INDEX($F$2:$J$2,MATCH("◎",$F80:$J80,0)),"")</f>
        <v/>
      </c>
      <c r="L80" s="6">
        <f>COUNTA($F80:$J80)</f>
        <v/>
      </c>
      <c r="M80" s="6">
        <f>IF($B80="","",IF(COUNTIF($F80:$J80,"◎")=0,"主たる領域（◎）が未設定",IF(COUNTIF($F80:$J80,"◎")&gt;1,"◎は1つにしてください",IF($L80=0,"領域が未設定",""))))</f>
        <v/>
      </c>
      <c r="N80" s="6" t="n"/>
      <c r="O80" s="6" t="n"/>
      <c r="P80" s="6" t="n"/>
      <c r="Q80" s="40" t="n"/>
    </row>
    <row r="81" ht="22" customHeight="1">
      <c r="A81" s="6" t="n"/>
      <c r="B81" s="6" t="n"/>
      <c r="C81" s="6" t="n"/>
      <c r="D81" s="6" t="n"/>
      <c r="E81" s="6" t="n"/>
      <c r="F81" s="17" t="n"/>
      <c r="G81" s="17" t="n"/>
      <c r="H81" s="17" t="n"/>
      <c r="I81" s="17" t="n"/>
      <c r="J81" s="17" t="n"/>
      <c r="K81" s="6">
        <f>IFERROR(INDEX($F$2:$J$2,MATCH("◎",$F81:$J81,0)),"")</f>
        <v/>
      </c>
      <c r="L81" s="6">
        <f>COUNTA($F81:$J81)</f>
        <v/>
      </c>
      <c r="M81" s="6">
        <f>IF($B81="","",IF(COUNTIF($F81:$J81,"◎")=0,"主たる領域（◎）が未設定",IF(COUNTIF($F81:$J81,"◎")&gt;1,"◎は1つにしてください",IF($L81=0,"領域が未設定",""))))</f>
        <v/>
      </c>
      <c r="N81" s="6" t="n"/>
      <c r="O81" s="6" t="n"/>
      <c r="P81" s="6" t="n"/>
      <c r="Q81" s="40" t="n"/>
    </row>
    <row r="82" ht="22" customHeight="1">
      <c r="A82" s="6" t="n"/>
      <c r="B82" s="6" t="n"/>
      <c r="C82" s="6" t="n"/>
      <c r="D82" s="6" t="n"/>
      <c r="E82" s="6" t="n"/>
      <c r="F82" s="17" t="n"/>
      <c r="G82" s="17" t="n"/>
      <c r="H82" s="17" t="n"/>
      <c r="I82" s="17" t="n"/>
      <c r="J82" s="17" t="n"/>
      <c r="K82" s="6">
        <f>IFERROR(INDEX($F$2:$J$2,MATCH("◎",$F82:$J82,0)),"")</f>
        <v/>
      </c>
      <c r="L82" s="6">
        <f>COUNTA($F82:$J82)</f>
        <v/>
      </c>
      <c r="M82" s="6">
        <f>IF($B82="","",IF(COUNTIF($F82:$J82,"◎")=0,"主たる領域（◎）が未設定",IF(COUNTIF($F82:$J82,"◎")&gt;1,"◎は1つにしてください",IF($L82=0,"領域が未設定",""))))</f>
        <v/>
      </c>
      <c r="N82" s="6" t="n"/>
      <c r="O82" s="6" t="n"/>
      <c r="P82" s="6" t="n"/>
      <c r="Q82" s="40" t="n"/>
    </row>
    <row r="83" ht="22" customHeight="1">
      <c r="A83" s="6" t="n"/>
      <c r="B83" s="6" t="n"/>
      <c r="C83" s="6" t="n"/>
      <c r="D83" s="6" t="n"/>
      <c r="E83" s="6" t="n"/>
      <c r="F83" s="17" t="n"/>
      <c r="G83" s="17" t="n"/>
      <c r="H83" s="17" t="n"/>
      <c r="I83" s="17" t="n"/>
      <c r="J83" s="17" t="n"/>
      <c r="K83" s="6">
        <f>IFERROR(INDEX($F$2:$J$2,MATCH("◎",$F83:$J83,0)),"")</f>
        <v/>
      </c>
      <c r="L83" s="6">
        <f>COUNTA($F83:$J83)</f>
        <v/>
      </c>
      <c r="M83" s="6">
        <f>IF($B83="","",IF(COUNTIF($F83:$J83,"◎")=0,"主たる領域（◎）が未設定",IF(COUNTIF($F83:$J83,"◎")&gt;1,"◎は1つにしてください",IF($L83=0,"領域が未設定",""))))</f>
        <v/>
      </c>
      <c r="N83" s="6" t="n"/>
      <c r="O83" s="6" t="n"/>
      <c r="P83" s="6" t="n"/>
      <c r="Q83" s="40" t="n"/>
    </row>
    <row r="84" ht="22" customHeight="1">
      <c r="A84" s="6" t="n"/>
      <c r="B84" s="6" t="n"/>
      <c r="C84" s="6" t="n"/>
      <c r="D84" s="6" t="n"/>
      <c r="E84" s="6" t="n"/>
      <c r="F84" s="17" t="n"/>
      <c r="G84" s="17" t="n"/>
      <c r="H84" s="17" t="n"/>
      <c r="I84" s="17" t="n"/>
      <c r="J84" s="17" t="n"/>
      <c r="K84" s="6">
        <f>IFERROR(INDEX($F$2:$J$2,MATCH("◎",$F84:$J84,0)),"")</f>
        <v/>
      </c>
      <c r="L84" s="6">
        <f>COUNTA($F84:$J84)</f>
        <v/>
      </c>
      <c r="M84" s="6">
        <f>IF($B84="","",IF(COUNTIF($F84:$J84,"◎")=0,"主たる領域（◎）が未設定",IF(COUNTIF($F84:$J84,"◎")&gt;1,"◎は1つにしてください",IF($L84=0,"領域が未設定",""))))</f>
        <v/>
      </c>
      <c r="N84" s="6" t="n"/>
      <c r="O84" s="6" t="n"/>
      <c r="P84" s="6" t="n"/>
      <c r="Q84" s="40" t="n"/>
    </row>
    <row r="85" ht="22" customHeight="1">
      <c r="A85" s="6" t="n"/>
      <c r="B85" s="6" t="n"/>
      <c r="C85" s="6" t="n"/>
      <c r="D85" s="6" t="n"/>
      <c r="E85" s="6" t="n"/>
      <c r="F85" s="17" t="n"/>
      <c r="G85" s="17" t="n"/>
      <c r="H85" s="17" t="n"/>
      <c r="I85" s="17" t="n"/>
      <c r="J85" s="17" t="n"/>
      <c r="K85" s="6">
        <f>IFERROR(INDEX($F$2:$J$2,MATCH("◎",$F85:$J85,0)),"")</f>
        <v/>
      </c>
      <c r="L85" s="6">
        <f>COUNTA($F85:$J85)</f>
        <v/>
      </c>
      <c r="M85" s="6">
        <f>IF($B85="","",IF(COUNTIF($F85:$J85,"◎")=0,"主たる領域（◎）が未設定",IF(COUNTIF($F85:$J85,"◎")&gt;1,"◎は1つにしてください",IF($L85=0,"領域が未設定",""))))</f>
        <v/>
      </c>
      <c r="N85" s="6" t="n"/>
      <c r="O85" s="6" t="n"/>
      <c r="P85" s="6" t="n"/>
      <c r="Q85" s="40" t="n"/>
    </row>
    <row r="86" ht="22" customHeight="1">
      <c r="A86" s="6" t="n"/>
      <c r="B86" s="6" t="n"/>
      <c r="C86" s="6" t="n"/>
      <c r="D86" s="6" t="n"/>
      <c r="E86" s="6" t="n"/>
      <c r="F86" s="17" t="n"/>
      <c r="G86" s="17" t="n"/>
      <c r="H86" s="17" t="n"/>
      <c r="I86" s="17" t="n"/>
      <c r="J86" s="17" t="n"/>
      <c r="K86" s="6">
        <f>IFERROR(INDEX($F$2:$J$2,MATCH("◎",$F86:$J86,0)),"")</f>
        <v/>
      </c>
      <c r="L86" s="6">
        <f>COUNTA($F86:$J86)</f>
        <v/>
      </c>
      <c r="M86" s="6">
        <f>IF($B86="","",IF(COUNTIF($F86:$J86,"◎")=0,"主たる領域（◎）が未設定",IF(COUNTIF($F86:$J86,"◎")&gt;1,"◎は1つにしてください",IF($L86=0,"領域が未設定",""))))</f>
        <v/>
      </c>
      <c r="N86" s="6" t="n"/>
      <c r="O86" s="6" t="n"/>
      <c r="P86" s="6" t="n"/>
      <c r="Q86" s="40" t="n"/>
    </row>
    <row r="87" ht="22" customHeight="1">
      <c r="A87" s="6" t="n"/>
      <c r="B87" s="6" t="n"/>
      <c r="C87" s="6" t="n"/>
      <c r="D87" s="6" t="n"/>
      <c r="E87" s="6" t="n"/>
      <c r="F87" s="17" t="n"/>
      <c r="G87" s="17" t="n"/>
      <c r="H87" s="17" t="n"/>
      <c r="I87" s="17" t="n"/>
      <c r="J87" s="17" t="n"/>
      <c r="K87" s="6">
        <f>IFERROR(INDEX($F$2:$J$2,MATCH("◎",$F87:$J87,0)),"")</f>
        <v/>
      </c>
      <c r="L87" s="6">
        <f>COUNTA($F87:$J87)</f>
        <v/>
      </c>
      <c r="M87" s="6">
        <f>IF($B87="","",IF(COUNTIF($F87:$J87,"◎")=0,"主たる領域（◎）が未設定",IF(COUNTIF($F87:$J87,"◎")&gt;1,"◎は1つにしてください",IF($L87=0,"領域が未設定",""))))</f>
        <v/>
      </c>
      <c r="N87" s="6" t="n"/>
      <c r="O87" s="6" t="n"/>
      <c r="P87" s="6" t="n"/>
      <c r="Q87" s="40" t="n"/>
    </row>
    <row r="88" ht="22" customHeight="1">
      <c r="A88" s="6" t="n"/>
      <c r="B88" s="6" t="n"/>
      <c r="C88" s="6" t="n"/>
      <c r="D88" s="6" t="n"/>
      <c r="E88" s="6" t="n"/>
      <c r="F88" s="17" t="n"/>
      <c r="G88" s="17" t="n"/>
      <c r="H88" s="17" t="n"/>
      <c r="I88" s="17" t="n"/>
      <c r="J88" s="17" t="n"/>
      <c r="K88" s="6">
        <f>IFERROR(INDEX($F$2:$J$2,MATCH("◎",$F88:$J88,0)),"")</f>
        <v/>
      </c>
      <c r="L88" s="6">
        <f>COUNTA($F88:$J88)</f>
        <v/>
      </c>
      <c r="M88" s="6">
        <f>IF($B88="","",IF(COUNTIF($F88:$J88,"◎")=0,"主たる領域（◎）が未設定",IF(COUNTIF($F88:$J88,"◎")&gt;1,"◎は1つにしてください",IF($L88=0,"領域が未設定",""))))</f>
        <v/>
      </c>
      <c r="N88" s="6" t="n"/>
      <c r="O88" s="6" t="n"/>
      <c r="P88" s="6" t="n"/>
      <c r="Q88" s="40" t="n"/>
    </row>
    <row r="89" ht="22" customHeight="1">
      <c r="A89" s="6" t="n"/>
      <c r="B89" s="6" t="n"/>
      <c r="C89" s="6" t="n"/>
      <c r="D89" s="6" t="n"/>
      <c r="E89" s="6" t="n"/>
      <c r="F89" s="17" t="n"/>
      <c r="G89" s="17" t="n"/>
      <c r="H89" s="17" t="n"/>
      <c r="I89" s="17" t="n"/>
      <c r="J89" s="17" t="n"/>
      <c r="K89" s="6">
        <f>IFERROR(INDEX($F$2:$J$2,MATCH("◎",$F89:$J89,0)),"")</f>
        <v/>
      </c>
      <c r="L89" s="6">
        <f>COUNTA($F89:$J89)</f>
        <v/>
      </c>
      <c r="M89" s="6">
        <f>IF($B89="","",IF(COUNTIF($F89:$J89,"◎")=0,"主たる領域（◎）が未設定",IF(COUNTIF($F89:$J89,"◎")&gt;1,"◎は1つにしてください",IF($L89=0,"領域が未設定",""))))</f>
        <v/>
      </c>
      <c r="N89" s="6" t="n"/>
      <c r="O89" s="6" t="n"/>
      <c r="P89" s="6" t="n"/>
      <c r="Q89" s="40" t="n"/>
    </row>
    <row r="90" ht="22" customHeight="1">
      <c r="A90" s="6" t="n"/>
      <c r="B90" s="6" t="n"/>
      <c r="C90" s="6" t="n"/>
      <c r="D90" s="6" t="n"/>
      <c r="E90" s="6" t="n"/>
      <c r="F90" s="17" t="n"/>
      <c r="G90" s="17" t="n"/>
      <c r="H90" s="17" t="n"/>
      <c r="I90" s="17" t="n"/>
      <c r="J90" s="17" t="n"/>
      <c r="K90" s="6">
        <f>IFERROR(INDEX($F$2:$J$2,MATCH("◎",$F90:$J90,0)),"")</f>
        <v/>
      </c>
      <c r="L90" s="6">
        <f>COUNTA($F90:$J90)</f>
        <v/>
      </c>
      <c r="M90" s="6">
        <f>IF($B90="","",IF(COUNTIF($F90:$J90,"◎")=0,"主たる領域（◎）が未設定",IF(COUNTIF($F90:$J90,"◎")&gt;1,"◎は1つにしてください",IF($L90=0,"領域が未設定",""))))</f>
        <v/>
      </c>
      <c r="N90" s="6" t="n"/>
      <c r="O90" s="6" t="n"/>
      <c r="P90" s="6" t="n"/>
      <c r="Q90" s="40" t="n"/>
    </row>
    <row r="91" ht="22" customHeight="1">
      <c r="A91" s="6" t="n"/>
      <c r="B91" s="6" t="n"/>
      <c r="C91" s="6" t="n"/>
      <c r="D91" s="6" t="n"/>
      <c r="E91" s="6" t="n"/>
      <c r="F91" s="17" t="n"/>
      <c r="G91" s="17" t="n"/>
      <c r="H91" s="17" t="n"/>
      <c r="I91" s="17" t="n"/>
      <c r="J91" s="17" t="n"/>
      <c r="K91" s="6">
        <f>IFERROR(INDEX($F$2:$J$2,MATCH("◎",$F91:$J91,0)),"")</f>
        <v/>
      </c>
      <c r="L91" s="6">
        <f>COUNTA($F91:$J91)</f>
        <v/>
      </c>
      <c r="M91" s="6">
        <f>IF($B91="","",IF(COUNTIF($F91:$J91,"◎")=0,"主たる領域（◎）が未設定",IF(COUNTIF($F91:$J91,"◎")&gt;1,"◎は1つにしてください",IF($L91=0,"領域が未設定",""))))</f>
        <v/>
      </c>
      <c r="N91" s="6" t="n"/>
      <c r="O91" s="6" t="n"/>
      <c r="P91" s="6" t="n"/>
      <c r="Q91" s="40" t="n"/>
    </row>
    <row r="92" ht="22" customHeight="1">
      <c r="A92" s="6" t="n"/>
      <c r="B92" s="6" t="n"/>
      <c r="C92" s="6" t="n"/>
      <c r="D92" s="6" t="n"/>
      <c r="E92" s="6" t="n"/>
      <c r="F92" s="17" t="n"/>
      <c r="G92" s="17" t="n"/>
      <c r="H92" s="17" t="n"/>
      <c r="I92" s="17" t="n"/>
      <c r="J92" s="17" t="n"/>
      <c r="K92" s="6">
        <f>IFERROR(INDEX($F$2:$J$2,MATCH("◎",$F92:$J92,0)),"")</f>
        <v/>
      </c>
      <c r="L92" s="6">
        <f>COUNTA($F92:$J92)</f>
        <v/>
      </c>
      <c r="M92" s="6">
        <f>IF($B92="","",IF(COUNTIF($F92:$J92,"◎")=0,"主たる領域（◎）が未設定",IF(COUNTIF($F92:$J92,"◎")&gt;1,"◎は1つにしてください",IF($L92=0,"領域が未設定",""))))</f>
        <v/>
      </c>
      <c r="N92" s="6" t="n"/>
      <c r="O92" s="6" t="n"/>
      <c r="P92" s="6" t="n"/>
      <c r="Q92" s="40" t="n"/>
    </row>
    <row r="93" ht="22" customHeight="1">
      <c r="A93" s="6" t="n"/>
      <c r="B93" s="6" t="n"/>
      <c r="C93" s="6" t="n"/>
      <c r="D93" s="6" t="n"/>
      <c r="E93" s="6" t="n"/>
      <c r="F93" s="17" t="n"/>
      <c r="G93" s="17" t="n"/>
      <c r="H93" s="17" t="n"/>
      <c r="I93" s="17" t="n"/>
      <c r="J93" s="17" t="n"/>
      <c r="K93" s="6">
        <f>IFERROR(INDEX($F$2:$J$2,MATCH("◎",$F93:$J93,0)),"")</f>
        <v/>
      </c>
      <c r="L93" s="6">
        <f>COUNTA($F93:$J93)</f>
        <v/>
      </c>
      <c r="M93" s="6">
        <f>IF($B93="","",IF(COUNTIF($F93:$J93,"◎")=0,"主たる領域（◎）が未設定",IF(COUNTIF($F93:$J93,"◎")&gt;1,"◎は1つにしてください",IF($L93=0,"領域が未設定",""))))</f>
        <v/>
      </c>
      <c r="N93" s="6" t="n"/>
      <c r="O93" s="6" t="n"/>
      <c r="P93" s="6" t="n"/>
      <c r="Q93" s="40" t="n"/>
    </row>
    <row r="94" ht="22" customHeight="1">
      <c r="A94" s="6" t="n"/>
      <c r="B94" s="6" t="n"/>
      <c r="C94" s="6" t="n"/>
      <c r="D94" s="6" t="n"/>
      <c r="E94" s="6" t="n"/>
      <c r="F94" s="17" t="n"/>
      <c r="G94" s="17" t="n"/>
      <c r="H94" s="17" t="n"/>
      <c r="I94" s="17" t="n"/>
      <c r="J94" s="17" t="n"/>
      <c r="K94" s="6">
        <f>IFERROR(INDEX($F$2:$J$2,MATCH("◎",$F94:$J94,0)),"")</f>
        <v/>
      </c>
      <c r="L94" s="6">
        <f>COUNTA($F94:$J94)</f>
        <v/>
      </c>
      <c r="M94" s="6">
        <f>IF($B94="","",IF(COUNTIF($F94:$J94,"◎")=0,"主たる領域（◎）が未設定",IF(COUNTIF($F94:$J94,"◎")&gt;1,"◎は1つにしてください",IF($L94=0,"領域が未設定",""))))</f>
        <v/>
      </c>
      <c r="N94" s="6" t="n"/>
      <c r="O94" s="6" t="n"/>
      <c r="P94" s="6" t="n"/>
      <c r="Q94" s="40" t="n"/>
    </row>
    <row r="95" ht="22" customHeight="1">
      <c r="A95" s="6" t="n"/>
      <c r="B95" s="6" t="n"/>
      <c r="C95" s="6" t="n"/>
      <c r="D95" s="6" t="n"/>
      <c r="E95" s="6" t="n"/>
      <c r="F95" s="17" t="n"/>
      <c r="G95" s="17" t="n"/>
      <c r="H95" s="17" t="n"/>
      <c r="I95" s="17" t="n"/>
      <c r="J95" s="17" t="n"/>
      <c r="K95" s="6">
        <f>IFERROR(INDEX($F$2:$J$2,MATCH("◎",$F95:$J95,0)),"")</f>
        <v/>
      </c>
      <c r="L95" s="6">
        <f>COUNTA($F95:$J95)</f>
        <v/>
      </c>
      <c r="M95" s="6">
        <f>IF($B95="","",IF(COUNTIF($F95:$J95,"◎")=0,"主たる領域（◎）が未設定",IF(COUNTIF($F95:$J95,"◎")&gt;1,"◎は1つにしてください",IF($L95=0,"領域が未設定",""))))</f>
        <v/>
      </c>
      <c r="N95" s="6" t="n"/>
      <c r="O95" s="6" t="n"/>
      <c r="P95" s="6" t="n"/>
      <c r="Q95" s="40" t="n"/>
    </row>
    <row r="96" ht="22" customHeight="1">
      <c r="A96" s="6" t="n"/>
      <c r="B96" s="6" t="n"/>
      <c r="C96" s="6" t="n"/>
      <c r="D96" s="6" t="n"/>
      <c r="E96" s="6" t="n"/>
      <c r="F96" s="17" t="n"/>
      <c r="G96" s="17" t="n"/>
      <c r="H96" s="17" t="n"/>
      <c r="I96" s="17" t="n"/>
      <c r="J96" s="17" t="n"/>
      <c r="K96" s="6">
        <f>IFERROR(INDEX($F$2:$J$2,MATCH("◎",$F96:$J96,0)),"")</f>
        <v/>
      </c>
      <c r="L96" s="6">
        <f>COUNTA($F96:$J96)</f>
        <v/>
      </c>
      <c r="M96" s="6">
        <f>IF($B96="","",IF(COUNTIF($F96:$J96,"◎")=0,"主たる領域（◎）が未設定",IF(COUNTIF($F96:$J96,"◎")&gt;1,"◎は1つにしてください",IF($L96=0,"領域が未設定",""))))</f>
        <v/>
      </c>
      <c r="N96" s="6" t="n"/>
      <c r="O96" s="6" t="n"/>
      <c r="P96" s="6" t="n"/>
      <c r="Q96" s="40" t="n"/>
    </row>
    <row r="97" ht="22" customHeight="1">
      <c r="A97" s="6" t="n"/>
      <c r="B97" s="6" t="n"/>
      <c r="C97" s="6" t="n"/>
      <c r="D97" s="6" t="n"/>
      <c r="E97" s="6" t="n"/>
      <c r="F97" s="17" t="n"/>
      <c r="G97" s="17" t="n"/>
      <c r="H97" s="17" t="n"/>
      <c r="I97" s="17" t="n"/>
      <c r="J97" s="17" t="n"/>
      <c r="K97" s="6">
        <f>IFERROR(INDEX($F$2:$J$2,MATCH("◎",$F97:$J97,0)),"")</f>
        <v/>
      </c>
      <c r="L97" s="6">
        <f>COUNTA($F97:$J97)</f>
        <v/>
      </c>
      <c r="M97" s="6">
        <f>IF($B97="","",IF(COUNTIF($F97:$J97,"◎")=0,"主たる領域（◎）が未設定",IF(COUNTIF($F97:$J97,"◎")&gt;1,"◎は1つにしてください",IF($L97=0,"領域が未設定",""))))</f>
        <v/>
      </c>
      <c r="N97" s="6" t="n"/>
      <c r="O97" s="6" t="n"/>
      <c r="P97" s="6" t="n"/>
      <c r="Q97" s="40" t="n"/>
    </row>
    <row r="98" ht="22" customHeight="1">
      <c r="A98" s="6" t="n"/>
      <c r="B98" s="6" t="n"/>
      <c r="C98" s="6" t="n"/>
      <c r="D98" s="6" t="n"/>
      <c r="E98" s="6" t="n"/>
      <c r="F98" s="17" t="n"/>
      <c r="G98" s="17" t="n"/>
      <c r="H98" s="17" t="n"/>
      <c r="I98" s="17" t="n"/>
      <c r="J98" s="17" t="n"/>
      <c r="K98" s="6">
        <f>IFERROR(INDEX($F$2:$J$2,MATCH("◎",$F98:$J98,0)),"")</f>
        <v/>
      </c>
      <c r="L98" s="6">
        <f>COUNTA($F98:$J98)</f>
        <v/>
      </c>
      <c r="M98" s="6">
        <f>IF($B98="","",IF(COUNTIF($F98:$J98,"◎")=0,"主たる領域（◎）が未設定",IF(COUNTIF($F98:$J98,"◎")&gt;1,"◎は1つにしてください",IF($L98=0,"領域が未設定",""))))</f>
        <v/>
      </c>
      <c r="N98" s="6" t="n"/>
      <c r="O98" s="6" t="n"/>
      <c r="P98" s="6" t="n"/>
      <c r="Q98" s="40" t="n"/>
    </row>
    <row r="99" ht="22" customHeight="1">
      <c r="A99" s="6" t="n"/>
      <c r="B99" s="6" t="n"/>
      <c r="C99" s="6" t="n"/>
      <c r="D99" s="6" t="n"/>
      <c r="E99" s="6" t="n"/>
      <c r="F99" s="17" t="n"/>
      <c r="G99" s="17" t="n"/>
      <c r="H99" s="17" t="n"/>
      <c r="I99" s="17" t="n"/>
      <c r="J99" s="17" t="n"/>
      <c r="K99" s="6">
        <f>IFERROR(INDEX($F$2:$J$2,MATCH("◎",$F99:$J99,0)),"")</f>
        <v/>
      </c>
      <c r="L99" s="6">
        <f>COUNTA($F99:$J99)</f>
        <v/>
      </c>
      <c r="M99" s="6">
        <f>IF($B99="","",IF(COUNTIF($F99:$J99,"◎")=0,"主たる領域（◎）が未設定",IF(COUNTIF($F99:$J99,"◎")&gt;1,"◎は1つにしてください",IF($L99=0,"領域が未設定",""))))</f>
        <v/>
      </c>
      <c r="N99" s="6" t="n"/>
      <c r="O99" s="6" t="n"/>
      <c r="P99" s="6" t="n"/>
      <c r="Q99" s="40" t="n"/>
    </row>
    <row r="100" ht="22" customHeight="1">
      <c r="A100" s="6" t="n"/>
      <c r="B100" s="6" t="n"/>
      <c r="C100" s="6" t="n"/>
      <c r="D100" s="6" t="n"/>
      <c r="E100" s="6" t="n"/>
      <c r="F100" s="17" t="n"/>
      <c r="G100" s="17" t="n"/>
      <c r="H100" s="17" t="n"/>
      <c r="I100" s="17" t="n"/>
      <c r="J100" s="17" t="n"/>
      <c r="K100" s="6">
        <f>IFERROR(INDEX($F$2:$J$2,MATCH("◎",$F100:$J100,0)),"")</f>
        <v/>
      </c>
      <c r="L100" s="6">
        <f>COUNTA($F100:$J100)</f>
        <v/>
      </c>
      <c r="M100" s="6">
        <f>IF($B100="","",IF(COUNTIF($F100:$J100,"◎")=0,"主たる領域（◎）が未設定",IF(COUNTIF($F100:$J100,"◎")&gt;1,"◎は1つにしてください",IF($L100=0,"領域が未設定",""))))</f>
        <v/>
      </c>
      <c r="N100" s="6" t="n"/>
      <c r="O100" s="6" t="n"/>
      <c r="P100" s="6" t="n"/>
      <c r="Q100" s="40" t="n"/>
    </row>
    <row r="101" ht="22" customHeight="1">
      <c r="A101" s="6" t="n"/>
      <c r="B101" s="6" t="n"/>
      <c r="C101" s="6" t="n"/>
      <c r="D101" s="6" t="n"/>
      <c r="E101" s="6" t="n"/>
      <c r="F101" s="17" t="n"/>
      <c r="G101" s="17" t="n"/>
      <c r="H101" s="17" t="n"/>
      <c r="I101" s="17" t="n"/>
      <c r="J101" s="17" t="n"/>
      <c r="K101" s="6">
        <f>IFERROR(INDEX($F$2:$J$2,MATCH("◎",$F101:$J101,0)),"")</f>
        <v/>
      </c>
      <c r="L101" s="6">
        <f>COUNTA($F101:$J101)</f>
        <v/>
      </c>
      <c r="M101" s="6">
        <f>IF($B101="","",IF(COUNTIF($F101:$J101,"◎")=0,"主たる領域（◎）が未設定",IF(COUNTIF($F101:$J101,"◎")&gt;1,"◎は1つにしてください",IF($L101=0,"領域が未設定",""))))</f>
        <v/>
      </c>
      <c r="N101" s="6" t="n"/>
      <c r="O101" s="6" t="n"/>
      <c r="P101" s="6" t="n"/>
      <c r="Q101" s="40" t="n"/>
    </row>
    <row r="102" ht="22" customHeight="1">
      <c r="A102" s="6" t="n"/>
      <c r="B102" s="6" t="n"/>
      <c r="C102" s="6" t="n"/>
      <c r="D102" s="6" t="n"/>
      <c r="E102" s="6" t="n"/>
      <c r="F102" s="17" t="n"/>
      <c r="G102" s="17" t="n"/>
      <c r="H102" s="17" t="n"/>
      <c r="I102" s="17" t="n"/>
      <c r="J102" s="17" t="n"/>
      <c r="K102" s="6">
        <f>IFERROR(INDEX($F$2:$J$2,MATCH("◎",$F102:$J102,0)),"")</f>
        <v/>
      </c>
      <c r="L102" s="6">
        <f>COUNTA($F102:$J102)</f>
        <v/>
      </c>
      <c r="M102" s="6">
        <f>IF($B102="","",IF(COUNTIF($F102:$J102,"◎")=0,"主たる領域（◎）が未設定",IF(COUNTIF($F102:$J102,"◎")&gt;1,"◎は1つにしてください",IF($L102=0,"領域が未設定",""))))</f>
        <v/>
      </c>
      <c r="N102" s="6" t="n"/>
      <c r="O102" s="6" t="n"/>
      <c r="P102" s="6" t="n"/>
      <c r="Q102" s="40" t="n"/>
    </row>
  </sheetData>
  <mergeCells count="1">
    <mergeCell ref="A1:Q1"/>
  </mergeCells>
  <conditionalFormatting sqref="A3:P102">
    <cfRule type="expression" priority="1" dxfId="0">
      <formula>$M3&lt;&gt;""</formula>
    </cfRule>
  </conditionalFormatting>
  <dataValidations count="3">
    <dataValidation sqref="F3:J102" showDropDown="0" showInputMessage="0" showErrorMessage="0" allowBlank="1" promptTitle="5領域の関連づけ" prompt="◎＝主たる領域（1活動に1つだけ）／○＝関連する領域／空欄＝関連なし" type="list">
      <formula1>"◎,○"</formula1>
    </dataValidation>
    <dataValidation sqref="E3:E102" showDropDown="0" showInputMessage="0" showErrorMessage="0" allowBlank="1" type="list">
      <formula1>"児発,放デイ,共通"</formula1>
    </dataValidation>
    <dataValidation sqref="Q3:Q102" showDropDown="0" showInputMessage="0" showErrorMessage="0" allowBlank="1" type="list">
      <formula1>"日課,主活動"</formula1>
    </dataValidation>
  </dataValidations>
  <pageMargins left="0.4" right="0.4" top="0.5" bottom="0.5" header="0.5" footer="0.5"/>
  <pageSetup orientation="landscape" paperSize="9" fitToHeight="0" fitToWidth="1"/>
  <legacyDrawing xmlns:r="http://schemas.openxmlformats.org/officeDocument/2006/relationships" r:id="anysvml"/>
</worksheet>
</file>

<file path=xl/worksheets/sheet8.xml><?xml version="1.0" encoding="utf-8"?>
<worksheet xmlns="http://schemas.openxmlformats.org/spreadsheetml/2006/main">
  <sheetPr>
    <outlinePr summaryBelow="1" summaryRight="1"/>
    <pageSetUpPr fitToPage="1"/>
  </sheetPr>
  <dimension ref="A1:R36"/>
  <sheetViews>
    <sheetView workbookViewId="0">
      <pane xSplit="3" ySplit="5" topLeftCell="D6" activePane="bottomRight" state="frozen"/>
      <selection pane="topRight" activeCell="A1" sqref="A1"/>
      <selection pane="bottomLeft" activeCell="A1" sqref="A1"/>
      <selection pane="bottomRight" activeCell="A1" sqref="A1"/>
    </sheetView>
  </sheetViews>
  <sheetFormatPr baseColWidth="8" defaultRowHeight="15"/>
  <cols>
    <col width="11" customWidth="1" min="1" max="1"/>
    <col width="6" customWidth="1" min="2" max="2"/>
    <col width="9" customWidth="1" min="3" max="3"/>
    <col width="18" customWidth="1" min="4" max="4"/>
    <col width="18" customWidth="1" min="5" max="5"/>
    <col width="18" customWidth="1" min="6" max="6"/>
    <col width="18" customWidth="1" min="7" max="7"/>
    <col width="15" customWidth="1" min="8" max="8"/>
    <col width="6" customWidth="1" min="9" max="9"/>
    <col width="6" customWidth="1" min="10" max="10"/>
    <col width="6" customWidth="1" min="11" max="11"/>
    <col width="6" customWidth="1" min="12" max="12"/>
    <col width="6" customWidth="1" min="13" max="13"/>
    <col width="8" customWidth="1" min="14" max="14"/>
    <col width="13" customWidth="1" min="15" max="15"/>
    <col width="30" customWidth="1" min="16" max="16"/>
    <col width="28" customWidth="1" min="18" max="18"/>
  </cols>
  <sheetData>
    <row r="1" ht="26" customHeight="1">
      <c r="A1" s="31" t="inlineStr">
        <is>
          <t>※この記入例はすべて架空です。実在する事業所・法人・個人とは一切関係がありません。（架空：児童発達支援・放課後等デイサービス 〇〇／児発クラス／令和8年9月。日曜と祝日9/21〜23を休業とした例です）</t>
        </is>
      </c>
    </row>
    <row r="2">
      <c r="A2" s="18" t="inlineStr">
        <is>
          <t>対象年月</t>
        </is>
      </c>
      <c r="B2" s="38" t="n">
        <v>46266</v>
      </c>
      <c r="C2" s="16" t="inlineStr">
        <is>
          <t>←その月の1日を日付で入力（例：2026/9/1）。日付と曜日が自動で入ります。</t>
        </is>
      </c>
    </row>
    <row r="3">
      <c r="A3" s="18" t="inlineStr">
        <is>
          <t>開所日数</t>
        </is>
      </c>
      <c r="B3" s="11" t="n"/>
      <c r="C3" s="20">
        <f>COUNTIF($C$6:$C$36,"開所")</f>
        <v/>
      </c>
      <c r="D3" s="16" t="inlineStr">
        <is>
          <t>領域別の実施日数（自動）→</t>
        </is>
      </c>
      <c r="I3" s="21">
        <f>COUNTIF(I$6:I$36,"●")</f>
        <v/>
      </c>
      <c r="J3" s="21">
        <f>COUNTIF(J$6:J$36,"●")</f>
        <v/>
      </c>
      <c r="K3" s="21">
        <f>COUNTIF(K$6:K$36,"●")</f>
        <v/>
      </c>
      <c r="L3" s="21">
        <f>COUNTIF(L$6:L$36,"●")</f>
        <v/>
      </c>
      <c r="M3" s="21">
        <f>COUNTIF(M$6:M$36,"●")</f>
        <v/>
      </c>
    </row>
    <row r="4" ht="30" customHeight="1">
      <c r="A4" s="47" t="inlineStr">
        <is>
          <t>※ 日曜は自動で休業になります。祝日は自動判定しません。R列の「休業日リスト」に日付を入れるか、C列を直接「休業」に書き換えてください。運営規程に定める営業日と一致させます（運営指導で突合されます）。</t>
        </is>
      </c>
      <c r="R4" s="46" t="inlineStr">
        <is>
          <t>↓ここに入れた日付は自動で「休業」になります</t>
        </is>
      </c>
    </row>
    <row r="5" ht="34" customHeight="1">
      <c r="A5" s="8" t="inlineStr">
        <is>
          <t>日付</t>
        </is>
      </c>
      <c r="B5" s="8" t="inlineStr">
        <is>
          <t>曜日</t>
        </is>
      </c>
      <c r="C5" s="8" t="inlineStr">
        <is>
          <t>開所/休業</t>
        </is>
      </c>
      <c r="D5" s="8" t="inlineStr">
        <is>
          <t>活動1</t>
        </is>
      </c>
      <c r="E5" s="8" t="inlineStr">
        <is>
          <t>活動2</t>
        </is>
      </c>
      <c r="F5" s="8" t="inlineStr">
        <is>
          <t>活動3</t>
        </is>
      </c>
      <c r="G5" s="8" t="inlineStr">
        <is>
          <t>活動4</t>
        </is>
      </c>
      <c r="H5" s="8" t="inlineStr">
        <is>
          <t>主たる領域（自動）</t>
        </is>
      </c>
      <c r="I5" s="8" t="inlineStr">
        <is>
          <t>健・生</t>
        </is>
      </c>
      <c r="J5" s="8" t="inlineStr">
        <is>
          <t>運・感</t>
        </is>
      </c>
      <c r="K5" s="8" t="inlineStr">
        <is>
          <t>認・行</t>
        </is>
      </c>
      <c r="L5" s="8" t="inlineStr">
        <is>
          <t>言・コ</t>
        </is>
      </c>
      <c r="M5" s="8" t="inlineStr">
        <is>
          <t>人・社</t>
        </is>
      </c>
      <c r="N5" s="8" t="inlineStr">
        <is>
          <t>活動数（自動）</t>
        </is>
      </c>
      <c r="O5" s="8" t="inlineStr">
        <is>
          <t>行チェック（自動）</t>
        </is>
      </c>
      <c r="P5" s="8" t="inlineStr">
        <is>
          <t>備考（行事・個別配慮）</t>
        </is>
      </c>
      <c r="R5" s="8" t="inlineStr">
        <is>
          <t>休業日リスト（祝日・年末年始等）</t>
        </is>
      </c>
    </row>
    <row r="6" ht="20" customHeight="1">
      <c r="A6" s="39">
        <f>IF($B$2="","",DATE(YEAR($B$2),MONTH($B$2),1))</f>
        <v/>
      </c>
      <c r="B6" s="17">
        <f>IF($A6="","",TEXT($A6,"aaa"))</f>
        <v/>
      </c>
      <c r="C6" s="17">
        <f>IF($A6="","",IF(OR(TEXT($A6,"aaa")="日",COUNTIF($R$6:$R$20,$A6)&gt;0),"休業","開所"))</f>
        <v/>
      </c>
      <c r="D6" s="6" t="inlineStr">
        <is>
          <t>朝の会</t>
        </is>
      </c>
      <c r="E6" s="6" t="inlineStr">
        <is>
          <t>サーキット運動</t>
        </is>
      </c>
      <c r="F6" s="6" t="inlineStr">
        <is>
          <t>給食・おやつ</t>
        </is>
      </c>
      <c r="G6" s="6" t="inlineStr">
        <is>
          <t>帰りの会・振り返り</t>
        </is>
      </c>
      <c r="H6" s="6">
        <f>IFERROR(INDEX('06_記入例_活動マスタ'!$K:$K,MATCH($D6,'06_記入例_活動マスタ'!$B:$B,0)),"")</f>
        <v/>
      </c>
      <c r="I6" s="17">
        <f>IF($C6&lt;&gt;"開所","",IF(SUMPRODUCT(COUNTIFS('06_記入例_活動マスタ'!$B$3:$B$102,$D6:$G6,'06_記入例_活動マスタ'!$F$3:$F$102,"&lt;&gt;"))&gt;0,"●",""))</f>
        <v/>
      </c>
      <c r="J6" s="17">
        <f>IF($C6&lt;&gt;"開所","",IF(SUMPRODUCT(COUNTIFS('06_記入例_活動マスタ'!$B$3:$B$102,$D6:$G6,'06_記入例_活動マスタ'!$G$3:$G$102,"&lt;&gt;"))&gt;0,"●",""))</f>
        <v/>
      </c>
      <c r="K6" s="17">
        <f>IF($C6&lt;&gt;"開所","",IF(SUMPRODUCT(COUNTIFS('06_記入例_活動マスタ'!$B$3:$B$102,$D6:$G6,'06_記入例_活動マスタ'!$H$3:$H$102,"&lt;&gt;"))&gt;0,"●",""))</f>
        <v/>
      </c>
      <c r="L6" s="17">
        <f>IF($C6&lt;&gt;"開所","",IF(SUMPRODUCT(COUNTIFS('06_記入例_活動マスタ'!$B$3:$B$102,$D6:$G6,'06_記入例_活動マスタ'!$I$3:$I$102,"&lt;&gt;"))&gt;0,"●",""))</f>
        <v/>
      </c>
      <c r="M6" s="17">
        <f>IF($C6&lt;&gt;"開所","",IF(SUMPRODUCT(COUNTIFS('06_記入例_活動マスタ'!$B$3:$B$102,$D6:$G6,'06_記入例_活動マスタ'!$J$3:$J$102,"&lt;&gt;"))&gt;0,"●",""))</f>
        <v/>
      </c>
      <c r="N6" s="17">
        <f>IF($C6&lt;&gt;"開所","",COUNTA($D6:$G6))</f>
        <v/>
      </c>
      <c r="O6" s="6">
        <f>IF($C6&lt;&gt;"開所","",IF($N6=0,"活動未入力",IF(COUNTIF($I6:$M6,"●")=0,"領域の紐づけなし","")))</f>
        <v/>
      </c>
      <c r="P6" s="6" t="inlineStr">
        <is>
          <t>9月のねらい「自分で伝える」を掲示</t>
        </is>
      </c>
      <c r="R6" s="42" t="n">
        <v>46286</v>
      </c>
    </row>
    <row r="7" ht="20" customHeight="1">
      <c r="A7" s="39">
        <f>IF(A6="","",IF(MONTH(A6+1)&lt;&gt;MONTH($B$2),"",A6+1))</f>
        <v/>
      </c>
      <c r="B7" s="17">
        <f>IF($A7="","",TEXT($A7,"aaa"))</f>
        <v/>
      </c>
      <c r="C7" s="17">
        <f>IF($A7="","",IF(OR(TEXT($A7,"aaa")="日",COUNTIF($R$6:$R$20,$A7)&gt;0),"休業","開所"))</f>
        <v/>
      </c>
      <c r="D7" s="6" t="inlineStr">
        <is>
          <t>朝の会</t>
        </is>
      </c>
      <c r="E7" s="6" t="inlineStr">
        <is>
          <t>制作（季節の壁面づくり）</t>
        </is>
      </c>
      <c r="F7" s="6" t="inlineStr">
        <is>
          <t>給食・おやつ</t>
        </is>
      </c>
      <c r="G7" s="6" t="inlineStr">
        <is>
          <t>帰りの会・振り返り</t>
        </is>
      </c>
      <c r="H7" s="6">
        <f>IFERROR(INDEX('06_記入例_活動マスタ'!$K:$K,MATCH($D7,'06_記入例_活動マスタ'!$B:$B,0)),"")</f>
        <v/>
      </c>
      <c r="I7" s="17">
        <f>IF($C7&lt;&gt;"開所","",IF(SUMPRODUCT(COUNTIFS('06_記入例_活動マスタ'!$B$3:$B$102,$D7:$G7,'06_記入例_活動マスタ'!$F$3:$F$102,"&lt;&gt;"))&gt;0,"●",""))</f>
        <v/>
      </c>
      <c r="J7" s="17">
        <f>IF($C7&lt;&gt;"開所","",IF(SUMPRODUCT(COUNTIFS('06_記入例_活動マスタ'!$B$3:$B$102,$D7:$G7,'06_記入例_活動マスタ'!$G$3:$G$102,"&lt;&gt;"))&gt;0,"●",""))</f>
        <v/>
      </c>
      <c r="K7" s="17">
        <f>IF($C7&lt;&gt;"開所","",IF(SUMPRODUCT(COUNTIFS('06_記入例_活動マスタ'!$B$3:$B$102,$D7:$G7,'06_記入例_活動マスタ'!$H$3:$H$102,"&lt;&gt;"))&gt;0,"●",""))</f>
        <v/>
      </c>
      <c r="L7" s="17">
        <f>IF($C7&lt;&gt;"開所","",IF(SUMPRODUCT(COUNTIFS('06_記入例_活動マスタ'!$B$3:$B$102,$D7:$G7,'06_記入例_活動マスタ'!$I$3:$I$102,"&lt;&gt;"))&gt;0,"●",""))</f>
        <v/>
      </c>
      <c r="M7" s="17">
        <f>IF($C7&lt;&gt;"開所","",IF(SUMPRODUCT(COUNTIFS('06_記入例_活動マスタ'!$B$3:$B$102,$D7:$G7,'06_記入例_活動マスタ'!$J$3:$J$102,"&lt;&gt;"))&gt;0,"●",""))</f>
        <v/>
      </c>
      <c r="N7" s="17">
        <f>IF($C7&lt;&gt;"開所","",COUNTA($D7:$G7))</f>
        <v/>
      </c>
      <c r="O7" s="6">
        <f>IF($C7&lt;&gt;"開所","",IF($N7=0,"活動未入力",IF(COUNTIF($I7:$M7,"●")=0,"領域の紐づけなし","")))</f>
        <v/>
      </c>
      <c r="P7" s="6" t="inlineStr">
        <is>
          <t>お月見の壁面制作（〜9/12）</t>
        </is>
      </c>
      <c r="R7" s="42" t="n">
        <v>46287</v>
      </c>
    </row>
    <row r="8" ht="20" customHeight="1">
      <c r="A8" s="39">
        <f>IF(A7="","",IF(MONTH(A7+1)&lt;&gt;MONTH($B$2),"",A7+1))</f>
        <v/>
      </c>
      <c r="B8" s="17">
        <f>IF($A8="","",TEXT($A8,"aaa"))</f>
        <v/>
      </c>
      <c r="C8" s="17">
        <f>IF($A8="","",IF(OR(TEXT($A8,"aaa")="日",COUNTIF($R$6:$R$20,$A8)&gt;0),"休業","開所"))</f>
        <v/>
      </c>
      <c r="D8" s="6" t="inlineStr">
        <is>
          <t>朝の会</t>
        </is>
      </c>
      <c r="E8" s="6" t="inlineStr">
        <is>
          <t>個別課題（型はめ・マッチング）</t>
        </is>
      </c>
      <c r="F8" s="6" t="inlineStr">
        <is>
          <t>給食・おやつ</t>
        </is>
      </c>
      <c r="G8" s="6" t="inlineStr">
        <is>
          <t>帰りの会・振り返り</t>
        </is>
      </c>
      <c r="H8" s="6">
        <f>IFERROR(INDEX('06_記入例_活動マスタ'!$K:$K,MATCH($D8,'06_記入例_活動マスタ'!$B:$B,0)),"")</f>
        <v/>
      </c>
      <c r="I8" s="17">
        <f>IF($C8&lt;&gt;"開所","",IF(SUMPRODUCT(COUNTIFS('06_記入例_活動マスタ'!$B$3:$B$102,$D8:$G8,'06_記入例_活動マスタ'!$F$3:$F$102,"&lt;&gt;"))&gt;0,"●",""))</f>
        <v/>
      </c>
      <c r="J8" s="17">
        <f>IF($C8&lt;&gt;"開所","",IF(SUMPRODUCT(COUNTIFS('06_記入例_活動マスタ'!$B$3:$B$102,$D8:$G8,'06_記入例_活動マスタ'!$G$3:$G$102,"&lt;&gt;"))&gt;0,"●",""))</f>
        <v/>
      </c>
      <c r="K8" s="17">
        <f>IF($C8&lt;&gt;"開所","",IF(SUMPRODUCT(COUNTIFS('06_記入例_活動マスタ'!$B$3:$B$102,$D8:$G8,'06_記入例_活動マスタ'!$H$3:$H$102,"&lt;&gt;"))&gt;0,"●",""))</f>
        <v/>
      </c>
      <c r="L8" s="17">
        <f>IF($C8&lt;&gt;"開所","",IF(SUMPRODUCT(COUNTIFS('06_記入例_活動マスタ'!$B$3:$B$102,$D8:$G8,'06_記入例_活動マスタ'!$I$3:$I$102,"&lt;&gt;"))&gt;0,"●",""))</f>
        <v/>
      </c>
      <c r="M8" s="17">
        <f>IF($C8&lt;&gt;"開所","",IF(SUMPRODUCT(COUNTIFS('06_記入例_活動マスタ'!$B$3:$B$102,$D8:$G8,'06_記入例_活動マスタ'!$J$3:$J$102,"&lt;&gt;"))&gt;0,"●",""))</f>
        <v/>
      </c>
      <c r="N8" s="17">
        <f>IF($C8&lt;&gt;"開所","",COUNTA($D8:$G8))</f>
        <v/>
      </c>
      <c r="O8" s="6">
        <f>IF($C8&lt;&gt;"開所","",IF($N8=0,"活動未入力",IF(COUNTIF($I8:$M8,"●")=0,"領域の紐づけなし","")))</f>
        <v/>
      </c>
      <c r="P8" s="6" t="inlineStr">
        <is>
          <t>こどもA：新しい課題は写真提示から</t>
        </is>
      </c>
      <c r="R8" s="42" t="n">
        <v>46288</v>
      </c>
    </row>
    <row r="9" ht="20" customHeight="1">
      <c r="A9" s="39">
        <f>IF(A8="","",IF(MONTH(A8+1)&lt;&gt;MONTH($B$2),"",A8+1))</f>
        <v/>
      </c>
      <c r="B9" s="17">
        <f>IF($A9="","",TEXT($A9,"aaa"))</f>
        <v/>
      </c>
      <c r="C9" s="17">
        <f>IF($A9="","",IF(OR(TEXT($A9,"aaa")="日",COUNTIF($R$6:$R$20,$A9)&gt;0),"休業","開所"))</f>
        <v/>
      </c>
      <c r="D9" s="6" t="inlineStr">
        <is>
          <t>朝の会</t>
        </is>
      </c>
      <c r="E9" s="6" t="inlineStr">
        <is>
          <t>感覚あそび（トランポリン・バランスボール）</t>
        </is>
      </c>
      <c r="F9" s="6" t="inlineStr">
        <is>
          <t>給食・おやつ</t>
        </is>
      </c>
      <c r="G9" s="6" t="inlineStr">
        <is>
          <t>帰りの会・振り返り</t>
        </is>
      </c>
      <c r="H9" s="6">
        <f>IFERROR(INDEX('06_記入例_活動マスタ'!$K:$K,MATCH($D9,'06_記入例_活動マスタ'!$B:$B,0)),"")</f>
        <v/>
      </c>
      <c r="I9" s="17">
        <f>IF($C9&lt;&gt;"開所","",IF(SUMPRODUCT(COUNTIFS('06_記入例_活動マスタ'!$B$3:$B$102,$D9:$G9,'06_記入例_活動マスタ'!$F$3:$F$102,"&lt;&gt;"))&gt;0,"●",""))</f>
        <v/>
      </c>
      <c r="J9" s="17">
        <f>IF($C9&lt;&gt;"開所","",IF(SUMPRODUCT(COUNTIFS('06_記入例_活動マスタ'!$B$3:$B$102,$D9:$G9,'06_記入例_活動マスタ'!$G$3:$G$102,"&lt;&gt;"))&gt;0,"●",""))</f>
        <v/>
      </c>
      <c r="K9" s="17">
        <f>IF($C9&lt;&gt;"開所","",IF(SUMPRODUCT(COUNTIFS('06_記入例_活動マスタ'!$B$3:$B$102,$D9:$G9,'06_記入例_活動マスタ'!$H$3:$H$102,"&lt;&gt;"))&gt;0,"●",""))</f>
        <v/>
      </c>
      <c r="L9" s="17">
        <f>IF($C9&lt;&gt;"開所","",IF(SUMPRODUCT(COUNTIFS('06_記入例_活動マスタ'!$B$3:$B$102,$D9:$G9,'06_記入例_活動マスタ'!$I$3:$I$102,"&lt;&gt;"))&gt;0,"●",""))</f>
        <v/>
      </c>
      <c r="M9" s="17">
        <f>IF($C9&lt;&gt;"開所","",IF(SUMPRODUCT(COUNTIFS('06_記入例_活動マスタ'!$B$3:$B$102,$D9:$G9,'06_記入例_活動マスタ'!$J$3:$J$102,"&lt;&gt;"))&gt;0,"●",""))</f>
        <v/>
      </c>
      <c r="N9" s="17">
        <f>IF($C9&lt;&gt;"開所","",COUNTA($D9:$G9))</f>
        <v/>
      </c>
      <c r="O9" s="6">
        <f>IF($C9&lt;&gt;"開所","",IF($N9=0,"活動未入力",IF(COUNTIF($I9:$M9,"●")=0,"領域の紐づけなし","")))</f>
        <v/>
      </c>
      <c r="P9" s="6" t="inlineStr"/>
    </row>
    <row r="10" ht="20" customHeight="1">
      <c r="A10" s="39">
        <f>IF(A9="","",IF(MONTH(A9+1)&lt;&gt;MONTH($B$2),"",A9+1))</f>
        <v/>
      </c>
      <c r="B10" s="17">
        <f>IF($A10="","",TEXT($A10,"aaa"))</f>
        <v/>
      </c>
      <c r="C10" s="17">
        <f>IF($A10="","",IF(OR(TEXT($A10,"aaa")="日",COUNTIF($R$6:$R$20,$A10)&gt;0),"休業","開所"))</f>
        <v/>
      </c>
      <c r="D10" s="6" t="inlineStr">
        <is>
          <t>朝の会</t>
        </is>
      </c>
      <c r="E10" s="6" t="inlineStr">
        <is>
          <t>散歩（近隣の公園）</t>
        </is>
      </c>
      <c r="F10" s="6" t="inlineStr">
        <is>
          <t>給食・おやつ</t>
        </is>
      </c>
      <c r="G10" s="6" t="inlineStr">
        <is>
          <t>帰りの会・振り返り</t>
        </is>
      </c>
      <c r="H10" s="6">
        <f>IFERROR(INDEX('06_記入例_活動マスタ'!$K:$K,MATCH($D10,'06_記入例_活動マスタ'!$B:$B,0)),"")</f>
        <v/>
      </c>
      <c r="I10" s="17">
        <f>IF($C10&lt;&gt;"開所","",IF(SUMPRODUCT(COUNTIFS('06_記入例_活動マスタ'!$B$3:$B$102,$D10:$G10,'06_記入例_活動マスタ'!$F$3:$F$102,"&lt;&gt;"))&gt;0,"●",""))</f>
        <v/>
      </c>
      <c r="J10" s="17">
        <f>IF($C10&lt;&gt;"開所","",IF(SUMPRODUCT(COUNTIFS('06_記入例_活動マスタ'!$B$3:$B$102,$D10:$G10,'06_記入例_活動マスタ'!$G$3:$G$102,"&lt;&gt;"))&gt;0,"●",""))</f>
        <v/>
      </c>
      <c r="K10" s="17">
        <f>IF($C10&lt;&gt;"開所","",IF(SUMPRODUCT(COUNTIFS('06_記入例_活動マスタ'!$B$3:$B$102,$D10:$G10,'06_記入例_活動マスタ'!$H$3:$H$102,"&lt;&gt;"))&gt;0,"●",""))</f>
        <v/>
      </c>
      <c r="L10" s="17">
        <f>IF($C10&lt;&gt;"開所","",IF(SUMPRODUCT(COUNTIFS('06_記入例_活動マスタ'!$B$3:$B$102,$D10:$G10,'06_記入例_活動マスタ'!$I$3:$I$102,"&lt;&gt;"))&gt;0,"●",""))</f>
        <v/>
      </c>
      <c r="M10" s="17">
        <f>IF($C10&lt;&gt;"開所","",IF(SUMPRODUCT(COUNTIFS('06_記入例_活動マスタ'!$B$3:$B$102,$D10:$G10,'06_記入例_活動マスタ'!$J$3:$J$102,"&lt;&gt;"))&gt;0,"●",""))</f>
        <v/>
      </c>
      <c r="N10" s="17">
        <f>IF($C10&lt;&gt;"開所","",COUNTA($D10:$G10))</f>
        <v/>
      </c>
      <c r="O10" s="6">
        <f>IF($C10&lt;&gt;"開所","",IF($N10=0,"活動未入力",IF(COUNTIF($I10:$M10,"●")=0,"領域の紐づけなし","")))</f>
        <v/>
      </c>
      <c r="P10" s="6" t="inlineStr">
        <is>
          <t>気温30度超なら室内あそびに変更</t>
        </is>
      </c>
      <c r="R10" t="inlineStr">
        <is>
          <t>（例：敬老の日9/21・国民の休日9/22・秋分の日9/23）</t>
        </is>
      </c>
    </row>
    <row r="11" ht="20" customHeight="1">
      <c r="A11" s="39">
        <f>IF(A10="","",IF(MONTH(A10+1)&lt;&gt;MONTH($B$2),"",A10+1))</f>
        <v/>
      </c>
      <c r="B11" s="17">
        <f>IF($A11="","",TEXT($A11,"aaa"))</f>
        <v/>
      </c>
      <c r="C11" s="17">
        <f>IF($A11="","",IF(OR(TEXT($A11,"aaa")="日",COUNTIF($R$6:$R$20,$A11)&gt;0),"休業","開所"))</f>
        <v/>
      </c>
      <c r="D11" s="6" t="n"/>
      <c r="E11" s="6" t="n"/>
      <c r="F11" s="6" t="n"/>
      <c r="G11" s="6" t="n"/>
      <c r="H11" s="6">
        <f>IFERROR(INDEX('06_記入例_活動マスタ'!$K:$K,MATCH($D11,'06_記入例_活動マスタ'!$B:$B,0)),"")</f>
        <v/>
      </c>
      <c r="I11" s="17">
        <f>IF($C11&lt;&gt;"開所","",IF(SUMPRODUCT(COUNTIFS('06_記入例_活動マスタ'!$B$3:$B$102,$D11:$G11,'06_記入例_活動マスタ'!$F$3:$F$102,"&lt;&gt;"))&gt;0,"●",""))</f>
        <v/>
      </c>
      <c r="J11" s="17">
        <f>IF($C11&lt;&gt;"開所","",IF(SUMPRODUCT(COUNTIFS('06_記入例_活動マスタ'!$B$3:$B$102,$D11:$G11,'06_記入例_活動マスタ'!$G$3:$G$102,"&lt;&gt;"))&gt;0,"●",""))</f>
        <v/>
      </c>
      <c r="K11" s="17">
        <f>IF($C11&lt;&gt;"開所","",IF(SUMPRODUCT(COUNTIFS('06_記入例_活動マスタ'!$B$3:$B$102,$D11:$G11,'06_記入例_活動マスタ'!$H$3:$H$102,"&lt;&gt;"))&gt;0,"●",""))</f>
        <v/>
      </c>
      <c r="L11" s="17">
        <f>IF($C11&lt;&gt;"開所","",IF(SUMPRODUCT(COUNTIFS('06_記入例_活動マスタ'!$B$3:$B$102,$D11:$G11,'06_記入例_活動マスタ'!$I$3:$I$102,"&lt;&gt;"))&gt;0,"●",""))</f>
        <v/>
      </c>
      <c r="M11" s="17">
        <f>IF($C11&lt;&gt;"開所","",IF(SUMPRODUCT(COUNTIFS('06_記入例_活動マスタ'!$B$3:$B$102,$D11:$G11,'06_記入例_活動マスタ'!$J$3:$J$102,"&lt;&gt;"))&gt;0,"●",""))</f>
        <v/>
      </c>
      <c r="N11" s="17">
        <f>IF($C11&lt;&gt;"開所","",COUNTA($D11:$G11))</f>
        <v/>
      </c>
      <c r="O11" s="6">
        <f>IF($C11&lt;&gt;"開所","",IF($N11=0,"活動未入力",IF(COUNTIF($I11:$M11,"●")=0,"領域の紐づけなし","")))</f>
        <v/>
      </c>
      <c r="P11" s="6" t="n"/>
    </row>
    <row r="12" ht="20" customHeight="1">
      <c r="A12" s="39">
        <f>IF(A11="","",IF(MONTH(A11+1)&lt;&gt;MONTH($B$2),"",A11+1))</f>
        <v/>
      </c>
      <c r="B12" s="17">
        <f>IF($A12="","",TEXT($A12,"aaa"))</f>
        <v/>
      </c>
      <c r="C12" s="17">
        <f>IF($A12="","",IF(OR(TEXT($A12,"aaa")="日",COUNTIF($R$6:$R$20,$A12)&gt;0),"休業","開所"))</f>
        <v/>
      </c>
      <c r="D12" s="6" t="inlineStr">
        <is>
          <t>朝の会</t>
        </is>
      </c>
      <c r="E12" s="6" t="inlineStr">
        <is>
          <t>集団あそび（もうじゅうがり・しっぽとり）</t>
        </is>
      </c>
      <c r="F12" s="6" t="inlineStr">
        <is>
          <t>給食・おやつ</t>
        </is>
      </c>
      <c r="G12" s="6" t="inlineStr">
        <is>
          <t>帰りの会・振り返り</t>
        </is>
      </c>
      <c r="H12" s="6">
        <f>IFERROR(INDEX('06_記入例_活動マスタ'!$K:$K,MATCH($D12,'06_記入例_活動マスタ'!$B:$B,0)),"")</f>
        <v/>
      </c>
      <c r="I12" s="17">
        <f>IF($C12&lt;&gt;"開所","",IF(SUMPRODUCT(COUNTIFS('06_記入例_活動マスタ'!$B$3:$B$102,$D12:$G12,'06_記入例_活動マスタ'!$F$3:$F$102,"&lt;&gt;"))&gt;0,"●",""))</f>
        <v/>
      </c>
      <c r="J12" s="17">
        <f>IF($C12&lt;&gt;"開所","",IF(SUMPRODUCT(COUNTIFS('06_記入例_活動マスタ'!$B$3:$B$102,$D12:$G12,'06_記入例_活動マスタ'!$G$3:$G$102,"&lt;&gt;"))&gt;0,"●",""))</f>
        <v/>
      </c>
      <c r="K12" s="17">
        <f>IF($C12&lt;&gt;"開所","",IF(SUMPRODUCT(COUNTIFS('06_記入例_活動マスタ'!$B$3:$B$102,$D12:$G12,'06_記入例_活動マスタ'!$H$3:$H$102,"&lt;&gt;"))&gt;0,"●",""))</f>
        <v/>
      </c>
      <c r="L12" s="17">
        <f>IF($C12&lt;&gt;"開所","",IF(SUMPRODUCT(COUNTIFS('06_記入例_活動マスタ'!$B$3:$B$102,$D12:$G12,'06_記入例_活動マスタ'!$I$3:$I$102,"&lt;&gt;"))&gt;0,"●",""))</f>
        <v/>
      </c>
      <c r="M12" s="17">
        <f>IF($C12&lt;&gt;"開所","",IF(SUMPRODUCT(COUNTIFS('06_記入例_活動マスタ'!$B$3:$B$102,$D12:$G12,'06_記入例_活動マスタ'!$J$3:$J$102,"&lt;&gt;"))&gt;0,"●",""))</f>
        <v/>
      </c>
      <c r="N12" s="17">
        <f>IF($C12&lt;&gt;"開所","",COUNTA($D12:$G12))</f>
        <v/>
      </c>
      <c r="O12" s="6">
        <f>IF($C12&lt;&gt;"開所","",IF($N12=0,"活動未入力",IF(COUNTIF($I12:$M12,"●")=0,"領域の紐づけなし","")))</f>
        <v/>
      </c>
      <c r="P12" s="6" t="inlineStr"/>
    </row>
    <row r="13" ht="20" customHeight="1">
      <c r="A13" s="39">
        <f>IF(A12="","",IF(MONTH(A12+1)&lt;&gt;MONTH($B$2),"",A12+1))</f>
        <v/>
      </c>
      <c r="B13" s="17">
        <f>IF($A13="","",TEXT($A13,"aaa"))</f>
        <v/>
      </c>
      <c r="C13" s="17">
        <f>IF($A13="","",IF(OR(TEXT($A13,"aaa")="日",COUNTIF($R$6:$R$20,$A13)&gt;0),"休業","開所"))</f>
        <v/>
      </c>
      <c r="D13" s="6" t="inlineStr">
        <is>
          <t>朝の会</t>
        </is>
      </c>
      <c r="E13" s="6" t="inlineStr">
        <is>
          <t>集団あそび（もうじゅうがり・しっぽとり）</t>
        </is>
      </c>
      <c r="F13" s="6" t="inlineStr">
        <is>
          <t>給食・おやつ</t>
        </is>
      </c>
      <c r="G13" s="6" t="inlineStr">
        <is>
          <t>帰りの会・振り返り</t>
        </is>
      </c>
      <c r="H13" s="6">
        <f>IFERROR(INDEX('06_記入例_活動マスタ'!$K:$K,MATCH($D13,'06_記入例_活動マスタ'!$B:$B,0)),"")</f>
        <v/>
      </c>
      <c r="I13" s="17">
        <f>IF($C13&lt;&gt;"開所","",IF(SUMPRODUCT(COUNTIFS('06_記入例_活動マスタ'!$B$3:$B$102,$D13:$G13,'06_記入例_活動マスタ'!$F$3:$F$102,"&lt;&gt;"))&gt;0,"●",""))</f>
        <v/>
      </c>
      <c r="J13" s="17">
        <f>IF($C13&lt;&gt;"開所","",IF(SUMPRODUCT(COUNTIFS('06_記入例_活動マスタ'!$B$3:$B$102,$D13:$G13,'06_記入例_活動マスタ'!$G$3:$G$102,"&lt;&gt;"))&gt;0,"●",""))</f>
        <v/>
      </c>
      <c r="K13" s="17">
        <f>IF($C13&lt;&gt;"開所","",IF(SUMPRODUCT(COUNTIFS('06_記入例_活動マスタ'!$B$3:$B$102,$D13:$G13,'06_記入例_活動マスタ'!$H$3:$H$102,"&lt;&gt;"))&gt;0,"●",""))</f>
        <v/>
      </c>
      <c r="L13" s="17">
        <f>IF($C13&lt;&gt;"開所","",IF(SUMPRODUCT(COUNTIFS('06_記入例_活動マスタ'!$B$3:$B$102,$D13:$G13,'06_記入例_活動マスタ'!$I$3:$I$102,"&lt;&gt;"))&gt;0,"●",""))</f>
        <v/>
      </c>
      <c r="M13" s="17">
        <f>IF($C13&lt;&gt;"開所","",IF(SUMPRODUCT(COUNTIFS('06_記入例_活動マスタ'!$B$3:$B$102,$D13:$G13,'06_記入例_活動マスタ'!$J$3:$J$102,"&lt;&gt;"))&gt;0,"●",""))</f>
        <v/>
      </c>
      <c r="N13" s="17">
        <f>IF($C13&lt;&gt;"開所","",COUNTA($D13:$G13))</f>
        <v/>
      </c>
      <c r="O13" s="6">
        <f>IF($C13&lt;&gt;"開所","",IF($N13=0,"活動未入力",IF(COUNTIF($I13:$M13,"●")=0,"領域の紐づけなし","")))</f>
        <v/>
      </c>
      <c r="P13" s="6" t="inlineStr">
        <is>
          <t>避難訓練（火災想定）10:30</t>
        </is>
      </c>
    </row>
    <row r="14" ht="20" customHeight="1">
      <c r="A14" s="39">
        <f>IF(A13="","",IF(MONTH(A13+1)&lt;&gt;MONTH($B$2),"",A13+1))</f>
        <v/>
      </c>
      <c r="B14" s="17">
        <f>IF($A14="","",TEXT($A14,"aaa"))</f>
        <v/>
      </c>
      <c r="C14" s="17">
        <f>IF($A14="","",IF(OR(TEXT($A14,"aaa")="日",COUNTIF($R$6:$R$20,$A14)&gt;0),"休業","開所"))</f>
        <v/>
      </c>
      <c r="D14" s="6" t="inlineStr">
        <is>
          <t>朝の会</t>
        </is>
      </c>
      <c r="E14" s="6" t="inlineStr">
        <is>
          <t>制作（季節の壁面づくり）</t>
        </is>
      </c>
      <c r="F14" s="6" t="inlineStr">
        <is>
          <t>給食・おやつ</t>
        </is>
      </c>
      <c r="G14" s="6" t="inlineStr">
        <is>
          <t>帰りの会・振り返り</t>
        </is>
      </c>
      <c r="H14" s="6">
        <f>IFERROR(INDEX('06_記入例_活動マスタ'!$K:$K,MATCH($D14,'06_記入例_活動マスタ'!$B:$B,0)),"")</f>
        <v/>
      </c>
      <c r="I14" s="17">
        <f>IF($C14&lt;&gt;"開所","",IF(SUMPRODUCT(COUNTIFS('06_記入例_活動マスタ'!$B$3:$B$102,$D14:$G14,'06_記入例_活動マスタ'!$F$3:$F$102,"&lt;&gt;"))&gt;0,"●",""))</f>
        <v/>
      </c>
      <c r="J14" s="17">
        <f>IF($C14&lt;&gt;"開所","",IF(SUMPRODUCT(COUNTIFS('06_記入例_活動マスタ'!$B$3:$B$102,$D14:$G14,'06_記入例_活動マスタ'!$G$3:$G$102,"&lt;&gt;"))&gt;0,"●",""))</f>
        <v/>
      </c>
      <c r="K14" s="17">
        <f>IF($C14&lt;&gt;"開所","",IF(SUMPRODUCT(COUNTIFS('06_記入例_活動マスタ'!$B$3:$B$102,$D14:$G14,'06_記入例_活動マスタ'!$H$3:$H$102,"&lt;&gt;"))&gt;0,"●",""))</f>
        <v/>
      </c>
      <c r="L14" s="17">
        <f>IF($C14&lt;&gt;"開所","",IF(SUMPRODUCT(COUNTIFS('06_記入例_活動マスタ'!$B$3:$B$102,$D14:$G14,'06_記入例_活動マスタ'!$I$3:$I$102,"&lt;&gt;"))&gt;0,"●",""))</f>
        <v/>
      </c>
      <c r="M14" s="17">
        <f>IF($C14&lt;&gt;"開所","",IF(SUMPRODUCT(COUNTIFS('06_記入例_活動マスタ'!$B$3:$B$102,$D14:$G14,'06_記入例_活動マスタ'!$J$3:$J$102,"&lt;&gt;"))&gt;0,"●",""))</f>
        <v/>
      </c>
      <c r="N14" s="17">
        <f>IF($C14&lt;&gt;"開所","",COUNTA($D14:$G14))</f>
        <v/>
      </c>
      <c r="O14" s="6">
        <f>IF($C14&lt;&gt;"開所","",IF($N14=0,"活動未入力",IF(COUNTIF($I14:$M14,"●")=0,"領域の紐づけなし","")))</f>
        <v/>
      </c>
      <c r="P14" s="6" t="inlineStr"/>
    </row>
    <row r="15" ht="20" customHeight="1">
      <c r="A15" s="39">
        <f>IF(A14="","",IF(MONTH(A14+1)&lt;&gt;MONTH($B$2),"",A14+1))</f>
        <v/>
      </c>
      <c r="B15" s="17">
        <f>IF($A15="","",TEXT($A15,"aaa"))</f>
        <v/>
      </c>
      <c r="C15" s="17">
        <f>IF($A15="","",IF(OR(TEXT($A15,"aaa")="日",COUNTIF($R$6:$R$20,$A15)&gt;0),"休業","開所"))</f>
        <v/>
      </c>
      <c r="D15" s="6" t="inlineStr">
        <is>
          <t>朝の会</t>
        </is>
      </c>
      <c r="E15" s="6" t="inlineStr">
        <is>
          <t>サーキット運動</t>
        </is>
      </c>
      <c r="F15" s="6" t="inlineStr">
        <is>
          <t>給食・おやつ</t>
        </is>
      </c>
      <c r="G15" s="6" t="inlineStr">
        <is>
          <t>帰りの会・振り返り</t>
        </is>
      </c>
      <c r="H15" s="6">
        <f>IFERROR(INDEX('06_記入例_活動マスタ'!$K:$K,MATCH($D15,'06_記入例_活動マスタ'!$B:$B,0)),"")</f>
        <v/>
      </c>
      <c r="I15" s="17">
        <f>IF($C15&lt;&gt;"開所","",IF(SUMPRODUCT(COUNTIFS('06_記入例_活動マスタ'!$B$3:$B$102,$D15:$G15,'06_記入例_活動マスタ'!$F$3:$F$102,"&lt;&gt;"))&gt;0,"●",""))</f>
        <v/>
      </c>
      <c r="J15" s="17">
        <f>IF($C15&lt;&gt;"開所","",IF(SUMPRODUCT(COUNTIFS('06_記入例_活動マスタ'!$B$3:$B$102,$D15:$G15,'06_記入例_活動マスタ'!$G$3:$G$102,"&lt;&gt;"))&gt;0,"●",""))</f>
        <v/>
      </c>
      <c r="K15" s="17">
        <f>IF($C15&lt;&gt;"開所","",IF(SUMPRODUCT(COUNTIFS('06_記入例_活動マスタ'!$B$3:$B$102,$D15:$G15,'06_記入例_活動マスタ'!$H$3:$H$102,"&lt;&gt;"))&gt;0,"●",""))</f>
        <v/>
      </c>
      <c r="L15" s="17">
        <f>IF($C15&lt;&gt;"開所","",IF(SUMPRODUCT(COUNTIFS('06_記入例_活動マスタ'!$B$3:$B$102,$D15:$G15,'06_記入例_活動マスタ'!$I$3:$I$102,"&lt;&gt;"))&gt;0,"●",""))</f>
        <v/>
      </c>
      <c r="M15" s="17">
        <f>IF($C15&lt;&gt;"開所","",IF(SUMPRODUCT(COUNTIFS('06_記入例_活動マスタ'!$B$3:$B$102,$D15:$G15,'06_記入例_活動マスタ'!$J$3:$J$102,"&lt;&gt;"))&gt;0,"●",""))</f>
        <v/>
      </c>
      <c r="N15" s="17">
        <f>IF($C15&lt;&gt;"開所","",COUNTA($D15:$G15))</f>
        <v/>
      </c>
      <c r="O15" s="6">
        <f>IF($C15&lt;&gt;"開所","",IF($N15=0,"活動未入力",IF(COUNTIF($I15:$M15,"●")=0,"領域の紐づけなし","")))</f>
        <v/>
      </c>
      <c r="P15" s="6" t="inlineStr"/>
    </row>
    <row r="16" ht="20" customHeight="1">
      <c r="A16" s="39">
        <f>IF(A15="","",IF(MONTH(A15+1)&lt;&gt;MONTH($B$2),"",A15+1))</f>
        <v/>
      </c>
      <c r="B16" s="17">
        <f>IF($A16="","",TEXT($A16,"aaa"))</f>
        <v/>
      </c>
      <c r="C16" s="17">
        <f>IF($A16="","",IF(OR(TEXT($A16,"aaa")="日",COUNTIF($R$6:$R$20,$A16)&gt;0),"休業","開所"))</f>
        <v/>
      </c>
      <c r="D16" s="6" t="inlineStr">
        <is>
          <t>朝の会</t>
        </is>
      </c>
      <c r="E16" s="6" t="inlineStr">
        <is>
          <t>絵本の読み聞かせ</t>
        </is>
      </c>
      <c r="F16" s="6" t="inlineStr">
        <is>
          <t>給食・おやつ</t>
        </is>
      </c>
      <c r="G16" s="6" t="inlineStr">
        <is>
          <t>帰りの会・振り返り</t>
        </is>
      </c>
      <c r="H16" s="6">
        <f>IFERROR(INDEX('06_記入例_活動マスタ'!$K:$K,MATCH($D16,'06_記入例_活動マスタ'!$B:$B,0)),"")</f>
        <v/>
      </c>
      <c r="I16" s="17">
        <f>IF($C16&lt;&gt;"開所","",IF(SUMPRODUCT(COUNTIFS('06_記入例_活動マスタ'!$B$3:$B$102,$D16:$G16,'06_記入例_活動マスタ'!$F$3:$F$102,"&lt;&gt;"))&gt;0,"●",""))</f>
        <v/>
      </c>
      <c r="J16" s="17">
        <f>IF($C16&lt;&gt;"開所","",IF(SUMPRODUCT(COUNTIFS('06_記入例_活動マスタ'!$B$3:$B$102,$D16:$G16,'06_記入例_活動マスタ'!$G$3:$G$102,"&lt;&gt;"))&gt;0,"●",""))</f>
        <v/>
      </c>
      <c r="K16" s="17">
        <f>IF($C16&lt;&gt;"開所","",IF(SUMPRODUCT(COUNTIFS('06_記入例_活動マスタ'!$B$3:$B$102,$D16:$G16,'06_記入例_活動マスタ'!$H$3:$H$102,"&lt;&gt;"))&gt;0,"●",""))</f>
        <v/>
      </c>
      <c r="L16" s="17">
        <f>IF($C16&lt;&gt;"開所","",IF(SUMPRODUCT(COUNTIFS('06_記入例_活動マスタ'!$B$3:$B$102,$D16:$G16,'06_記入例_活動マスタ'!$I$3:$I$102,"&lt;&gt;"))&gt;0,"●",""))</f>
        <v/>
      </c>
      <c r="M16" s="17">
        <f>IF($C16&lt;&gt;"開所","",IF(SUMPRODUCT(COUNTIFS('06_記入例_活動マスタ'!$B$3:$B$102,$D16:$G16,'06_記入例_活動マスタ'!$J$3:$J$102,"&lt;&gt;"))&gt;0,"●",""))</f>
        <v/>
      </c>
      <c r="N16" s="17">
        <f>IF($C16&lt;&gt;"開所","",COUNTA($D16:$G16))</f>
        <v/>
      </c>
      <c r="O16" s="6">
        <f>IF($C16&lt;&gt;"開所","",IF($N16=0,"活動未入力",IF(COUNTIF($I16:$M16,"●")=0,"領域の紐づけなし","")))</f>
        <v/>
      </c>
      <c r="P16" s="6" t="inlineStr"/>
    </row>
    <row r="17" ht="20" customHeight="1">
      <c r="A17" s="39">
        <f>IF(A16="","",IF(MONTH(A16+1)&lt;&gt;MONTH($B$2),"",A16+1))</f>
        <v/>
      </c>
      <c r="B17" s="17">
        <f>IF($A17="","",TEXT($A17,"aaa"))</f>
        <v/>
      </c>
      <c r="C17" s="17">
        <f>IF($A17="","",IF(OR(TEXT($A17,"aaa")="日",COUNTIF($R$6:$R$20,$A17)&gt;0),"休業","開所"))</f>
        <v/>
      </c>
      <c r="D17" s="6" t="inlineStr">
        <is>
          <t>朝の会</t>
        </is>
      </c>
      <c r="E17" s="6" t="inlineStr">
        <is>
          <t>調理活動（月1回）</t>
        </is>
      </c>
      <c r="F17" s="6" t="inlineStr">
        <is>
          <t>給食・おやつ</t>
        </is>
      </c>
      <c r="G17" s="6" t="inlineStr">
        <is>
          <t>帰りの会・振り返り</t>
        </is>
      </c>
      <c r="H17" s="6">
        <f>IFERROR(INDEX('06_記入例_活動マスタ'!$K:$K,MATCH($D17,'06_記入例_活動マスタ'!$B:$B,0)),"")</f>
        <v/>
      </c>
      <c r="I17" s="17">
        <f>IF($C17&lt;&gt;"開所","",IF(SUMPRODUCT(COUNTIFS('06_記入例_活動マスタ'!$B$3:$B$102,$D17:$G17,'06_記入例_活動マスタ'!$F$3:$F$102,"&lt;&gt;"))&gt;0,"●",""))</f>
        <v/>
      </c>
      <c r="J17" s="17">
        <f>IF($C17&lt;&gt;"開所","",IF(SUMPRODUCT(COUNTIFS('06_記入例_活動マスタ'!$B$3:$B$102,$D17:$G17,'06_記入例_活動マスタ'!$G$3:$G$102,"&lt;&gt;"))&gt;0,"●",""))</f>
        <v/>
      </c>
      <c r="K17" s="17">
        <f>IF($C17&lt;&gt;"開所","",IF(SUMPRODUCT(COUNTIFS('06_記入例_活動マスタ'!$B$3:$B$102,$D17:$G17,'06_記入例_活動マスタ'!$H$3:$H$102,"&lt;&gt;"))&gt;0,"●",""))</f>
        <v/>
      </c>
      <c r="L17" s="17">
        <f>IF($C17&lt;&gt;"開所","",IF(SUMPRODUCT(COUNTIFS('06_記入例_活動マスタ'!$B$3:$B$102,$D17:$G17,'06_記入例_活動マスタ'!$I$3:$I$102,"&lt;&gt;"))&gt;0,"●",""))</f>
        <v/>
      </c>
      <c r="M17" s="17">
        <f>IF($C17&lt;&gt;"開所","",IF(SUMPRODUCT(COUNTIFS('06_記入例_活動マスタ'!$B$3:$B$102,$D17:$G17,'06_記入例_活動マスタ'!$J$3:$J$102,"&lt;&gt;"))&gt;0,"●",""))</f>
        <v/>
      </c>
      <c r="N17" s="17">
        <f>IF($C17&lt;&gt;"開所","",COUNTA($D17:$G17))</f>
        <v/>
      </c>
      <c r="O17" s="6">
        <f>IF($C17&lt;&gt;"開所","",IF($N17=0,"活動未入力",IF(COUNTIF($I17:$M17,"●")=0,"領域の紐づけなし","")))</f>
        <v/>
      </c>
      <c r="P17" s="6" t="inlineStr">
        <is>
          <t>お月見だんご作り</t>
        </is>
      </c>
    </row>
    <row r="18" ht="20" customHeight="1">
      <c r="A18" s="39">
        <f>IF(A17="","",IF(MONTH(A17+1)&lt;&gt;MONTH($B$2),"",A17+1))</f>
        <v/>
      </c>
      <c r="B18" s="17">
        <f>IF($A18="","",TEXT($A18,"aaa"))</f>
        <v/>
      </c>
      <c r="C18" s="17">
        <f>IF($A18="","",IF(OR(TEXT($A18,"aaa")="日",COUNTIF($R$6:$R$20,$A18)&gt;0),"休業","開所"))</f>
        <v/>
      </c>
      <c r="D18" s="6" t="n"/>
      <c r="E18" s="6" t="n"/>
      <c r="F18" s="6" t="n"/>
      <c r="G18" s="6" t="n"/>
      <c r="H18" s="6">
        <f>IFERROR(INDEX('06_記入例_活動マスタ'!$K:$K,MATCH($D18,'06_記入例_活動マスタ'!$B:$B,0)),"")</f>
        <v/>
      </c>
      <c r="I18" s="17">
        <f>IF($C18&lt;&gt;"開所","",IF(SUMPRODUCT(COUNTIFS('06_記入例_活動マスタ'!$B$3:$B$102,$D18:$G18,'06_記入例_活動マスタ'!$F$3:$F$102,"&lt;&gt;"))&gt;0,"●",""))</f>
        <v/>
      </c>
      <c r="J18" s="17">
        <f>IF($C18&lt;&gt;"開所","",IF(SUMPRODUCT(COUNTIFS('06_記入例_活動マスタ'!$B$3:$B$102,$D18:$G18,'06_記入例_活動マスタ'!$G$3:$G$102,"&lt;&gt;"))&gt;0,"●",""))</f>
        <v/>
      </c>
      <c r="K18" s="17">
        <f>IF($C18&lt;&gt;"開所","",IF(SUMPRODUCT(COUNTIFS('06_記入例_活動マスタ'!$B$3:$B$102,$D18:$G18,'06_記入例_活動マスタ'!$H$3:$H$102,"&lt;&gt;"))&gt;0,"●",""))</f>
        <v/>
      </c>
      <c r="L18" s="17">
        <f>IF($C18&lt;&gt;"開所","",IF(SUMPRODUCT(COUNTIFS('06_記入例_活動マスタ'!$B$3:$B$102,$D18:$G18,'06_記入例_活動マスタ'!$I$3:$I$102,"&lt;&gt;"))&gt;0,"●",""))</f>
        <v/>
      </c>
      <c r="M18" s="17">
        <f>IF($C18&lt;&gt;"開所","",IF(SUMPRODUCT(COUNTIFS('06_記入例_活動マスタ'!$B$3:$B$102,$D18:$G18,'06_記入例_活動マスタ'!$J$3:$J$102,"&lt;&gt;"))&gt;0,"●",""))</f>
        <v/>
      </c>
      <c r="N18" s="17">
        <f>IF($C18&lt;&gt;"開所","",COUNTA($D18:$G18))</f>
        <v/>
      </c>
      <c r="O18" s="6">
        <f>IF($C18&lt;&gt;"開所","",IF($N18=0,"活動未入力",IF(COUNTIF($I18:$M18,"●")=0,"領域の紐づけなし","")))</f>
        <v/>
      </c>
      <c r="P18" s="6" t="n"/>
    </row>
    <row r="19" ht="20" customHeight="1">
      <c r="A19" s="39">
        <f>IF(A18="","",IF(MONTH(A18+1)&lt;&gt;MONTH($B$2),"",A18+1))</f>
        <v/>
      </c>
      <c r="B19" s="17">
        <f>IF($A19="","",TEXT($A19,"aaa"))</f>
        <v/>
      </c>
      <c r="C19" s="17">
        <f>IF($A19="","",IF(OR(TEXT($A19,"aaa")="日",COUNTIF($R$6:$R$20,$A19)&gt;0),"休業","開所"))</f>
        <v/>
      </c>
      <c r="D19" s="6" t="inlineStr">
        <is>
          <t>朝の会</t>
        </is>
      </c>
      <c r="E19" s="6" t="inlineStr">
        <is>
          <t>感覚あそび（トランポリン・バランスボール）</t>
        </is>
      </c>
      <c r="F19" s="6" t="inlineStr">
        <is>
          <t>給食・おやつ</t>
        </is>
      </c>
      <c r="G19" s="6" t="inlineStr">
        <is>
          <t>帰りの会・振り返り</t>
        </is>
      </c>
      <c r="H19" s="6">
        <f>IFERROR(INDEX('06_記入例_活動マスタ'!$K:$K,MATCH($D19,'06_記入例_活動マスタ'!$B:$B,0)),"")</f>
        <v/>
      </c>
      <c r="I19" s="17">
        <f>IF($C19&lt;&gt;"開所","",IF(SUMPRODUCT(COUNTIFS('06_記入例_活動マスタ'!$B$3:$B$102,$D19:$G19,'06_記入例_活動マスタ'!$F$3:$F$102,"&lt;&gt;"))&gt;0,"●",""))</f>
        <v/>
      </c>
      <c r="J19" s="17">
        <f>IF($C19&lt;&gt;"開所","",IF(SUMPRODUCT(COUNTIFS('06_記入例_活動マスタ'!$B$3:$B$102,$D19:$G19,'06_記入例_活動マスタ'!$G$3:$G$102,"&lt;&gt;"))&gt;0,"●",""))</f>
        <v/>
      </c>
      <c r="K19" s="17">
        <f>IF($C19&lt;&gt;"開所","",IF(SUMPRODUCT(COUNTIFS('06_記入例_活動マスタ'!$B$3:$B$102,$D19:$G19,'06_記入例_活動マスタ'!$H$3:$H$102,"&lt;&gt;"))&gt;0,"●",""))</f>
        <v/>
      </c>
      <c r="L19" s="17">
        <f>IF($C19&lt;&gt;"開所","",IF(SUMPRODUCT(COUNTIFS('06_記入例_活動マスタ'!$B$3:$B$102,$D19:$G19,'06_記入例_活動マスタ'!$I$3:$I$102,"&lt;&gt;"))&gt;0,"●",""))</f>
        <v/>
      </c>
      <c r="M19" s="17">
        <f>IF($C19&lt;&gt;"開所","",IF(SUMPRODUCT(COUNTIFS('06_記入例_活動マスタ'!$B$3:$B$102,$D19:$G19,'06_記入例_活動マスタ'!$J$3:$J$102,"&lt;&gt;"))&gt;0,"●",""))</f>
        <v/>
      </c>
      <c r="N19" s="17">
        <f>IF($C19&lt;&gt;"開所","",COUNTA($D19:$G19))</f>
        <v/>
      </c>
      <c r="O19" s="6">
        <f>IF($C19&lt;&gt;"開所","",IF($N19=0,"活動未入力",IF(COUNTIF($I19:$M19,"●")=0,"領域の紐づけなし","")))</f>
        <v/>
      </c>
      <c r="P19" s="6" t="inlineStr"/>
    </row>
    <row r="20" ht="20" customHeight="1">
      <c r="A20" s="39">
        <f>IF(A19="","",IF(MONTH(A19+1)&lt;&gt;MONTH($B$2),"",A19+1))</f>
        <v/>
      </c>
      <c r="B20" s="17">
        <f>IF($A20="","",TEXT($A20,"aaa"))</f>
        <v/>
      </c>
      <c r="C20" s="17">
        <f>IF($A20="","",IF(OR(TEXT($A20,"aaa")="日",COUNTIF($R$6:$R$20,$A20)&gt;0),"休業","開所"))</f>
        <v/>
      </c>
      <c r="D20" s="6" t="inlineStr">
        <is>
          <t>朝の会</t>
        </is>
      </c>
      <c r="E20" s="6" t="inlineStr">
        <is>
          <t>個別課題（型はめ・マッチング）</t>
        </is>
      </c>
      <c r="F20" s="6" t="inlineStr">
        <is>
          <t>給食・おやつ</t>
        </is>
      </c>
      <c r="G20" s="6" t="inlineStr">
        <is>
          <t>帰りの会・振り返り</t>
        </is>
      </c>
      <c r="H20" s="6">
        <f>IFERROR(INDEX('06_記入例_活動マスタ'!$K:$K,MATCH($D20,'06_記入例_活動マスタ'!$B:$B,0)),"")</f>
        <v/>
      </c>
      <c r="I20" s="17">
        <f>IF($C20&lt;&gt;"開所","",IF(SUMPRODUCT(COUNTIFS('06_記入例_活動マスタ'!$B$3:$B$102,$D20:$G20,'06_記入例_活動マスタ'!$F$3:$F$102,"&lt;&gt;"))&gt;0,"●",""))</f>
        <v/>
      </c>
      <c r="J20" s="17">
        <f>IF($C20&lt;&gt;"開所","",IF(SUMPRODUCT(COUNTIFS('06_記入例_活動マスタ'!$B$3:$B$102,$D20:$G20,'06_記入例_活動マスタ'!$G$3:$G$102,"&lt;&gt;"))&gt;0,"●",""))</f>
        <v/>
      </c>
      <c r="K20" s="17">
        <f>IF($C20&lt;&gt;"開所","",IF(SUMPRODUCT(COUNTIFS('06_記入例_活動マスタ'!$B$3:$B$102,$D20:$G20,'06_記入例_活動マスタ'!$H$3:$H$102,"&lt;&gt;"))&gt;0,"●",""))</f>
        <v/>
      </c>
      <c r="L20" s="17">
        <f>IF($C20&lt;&gt;"開所","",IF(SUMPRODUCT(COUNTIFS('06_記入例_活動マスタ'!$B$3:$B$102,$D20:$G20,'06_記入例_活動マスタ'!$I$3:$I$102,"&lt;&gt;"))&gt;0,"●",""))</f>
        <v/>
      </c>
      <c r="M20" s="17">
        <f>IF($C20&lt;&gt;"開所","",IF(SUMPRODUCT(COUNTIFS('06_記入例_活動マスタ'!$B$3:$B$102,$D20:$G20,'06_記入例_活動マスタ'!$J$3:$J$102,"&lt;&gt;"))&gt;0,"●",""))</f>
        <v/>
      </c>
      <c r="N20" s="17">
        <f>IF($C20&lt;&gt;"開所","",COUNTA($D20:$G20))</f>
        <v/>
      </c>
      <c r="O20" s="6">
        <f>IF($C20&lt;&gt;"開所","",IF($N20=0,"活動未入力",IF(COUNTIF($I20:$M20,"●")=0,"領域の紐づけなし","")))</f>
        <v/>
      </c>
      <c r="P20" s="6" t="inlineStr"/>
    </row>
    <row r="21" ht="20" customHeight="1">
      <c r="A21" s="39">
        <f>IF(A20="","",IF(MONTH(A20+1)&lt;&gt;MONTH($B$2),"",A20+1))</f>
        <v/>
      </c>
      <c r="B21" s="17">
        <f>IF($A21="","",TEXT($A21,"aaa"))</f>
        <v/>
      </c>
      <c r="C21" s="17">
        <f>IF($A21="","",IF(OR(TEXT($A21,"aaa")="日",COUNTIF($R$6:$R$20,$A21)&gt;0),"休業","開所"))</f>
        <v/>
      </c>
      <c r="D21" s="6" t="inlineStr">
        <is>
          <t>朝の会</t>
        </is>
      </c>
      <c r="E21" s="6" t="inlineStr">
        <is>
          <t>散歩（近隣の公園）</t>
        </is>
      </c>
      <c r="F21" s="6" t="inlineStr">
        <is>
          <t>給食・おやつ</t>
        </is>
      </c>
      <c r="G21" s="6" t="inlineStr">
        <is>
          <t>帰りの会・振り返り</t>
        </is>
      </c>
      <c r="H21" s="6">
        <f>IFERROR(INDEX('06_記入例_活動マスタ'!$K:$K,MATCH($D21,'06_記入例_活動マスタ'!$B:$B,0)),"")</f>
        <v/>
      </c>
      <c r="I21" s="17">
        <f>IF($C21&lt;&gt;"開所","",IF(SUMPRODUCT(COUNTIFS('06_記入例_活動マスタ'!$B$3:$B$102,$D21:$G21,'06_記入例_活動マスタ'!$F$3:$F$102,"&lt;&gt;"))&gt;0,"●",""))</f>
        <v/>
      </c>
      <c r="J21" s="17">
        <f>IF($C21&lt;&gt;"開所","",IF(SUMPRODUCT(COUNTIFS('06_記入例_活動マスタ'!$B$3:$B$102,$D21:$G21,'06_記入例_活動マスタ'!$G$3:$G$102,"&lt;&gt;"))&gt;0,"●",""))</f>
        <v/>
      </c>
      <c r="K21" s="17">
        <f>IF($C21&lt;&gt;"開所","",IF(SUMPRODUCT(COUNTIFS('06_記入例_活動マスタ'!$B$3:$B$102,$D21:$G21,'06_記入例_活動マスタ'!$H$3:$H$102,"&lt;&gt;"))&gt;0,"●",""))</f>
        <v/>
      </c>
      <c r="L21" s="17">
        <f>IF($C21&lt;&gt;"開所","",IF(SUMPRODUCT(COUNTIFS('06_記入例_活動マスタ'!$B$3:$B$102,$D21:$G21,'06_記入例_活動マスタ'!$I$3:$I$102,"&lt;&gt;"))&gt;0,"●",""))</f>
        <v/>
      </c>
      <c r="M21" s="17">
        <f>IF($C21&lt;&gt;"開所","",IF(SUMPRODUCT(COUNTIFS('06_記入例_活動マスタ'!$B$3:$B$102,$D21:$G21,'06_記入例_活動マスタ'!$J$3:$J$102,"&lt;&gt;"))&gt;0,"●",""))</f>
        <v/>
      </c>
      <c r="N21" s="17">
        <f>IF($C21&lt;&gt;"開所","",COUNTA($D21:$G21))</f>
        <v/>
      </c>
      <c r="O21" s="6">
        <f>IF($C21&lt;&gt;"開所","",IF($N21=0,"活動未入力",IF(COUNTIF($I21:$M21,"●")=0,"領域の紐づけなし","")))</f>
        <v/>
      </c>
      <c r="P21" s="6" t="inlineStr"/>
    </row>
    <row r="22" ht="20" customHeight="1">
      <c r="A22" s="39">
        <f>IF(A21="","",IF(MONTH(A21+1)&lt;&gt;MONTH($B$2),"",A21+1))</f>
        <v/>
      </c>
      <c r="B22" s="17">
        <f>IF($A22="","",TEXT($A22,"aaa"))</f>
        <v/>
      </c>
      <c r="C22" s="17">
        <f>IF($A22="","",IF(OR(TEXT($A22,"aaa")="日",COUNTIF($R$6:$R$20,$A22)&gt;0),"休業","開所"))</f>
        <v/>
      </c>
      <c r="D22" s="6" t="inlineStr">
        <is>
          <t>朝の会</t>
        </is>
      </c>
      <c r="E22" s="6" t="inlineStr">
        <is>
          <t>集団あそび（もうじゅうがり・しっぽとり）</t>
        </is>
      </c>
      <c r="F22" s="6" t="inlineStr">
        <is>
          <t>給食・おやつ</t>
        </is>
      </c>
      <c r="G22" s="6" t="inlineStr">
        <is>
          <t>帰りの会・振り返り</t>
        </is>
      </c>
      <c r="H22" s="6">
        <f>IFERROR(INDEX('06_記入例_活動マスタ'!$K:$K,MATCH($D22,'06_記入例_活動マスタ'!$B:$B,0)),"")</f>
        <v/>
      </c>
      <c r="I22" s="17">
        <f>IF($C22&lt;&gt;"開所","",IF(SUMPRODUCT(COUNTIFS('06_記入例_活動マスタ'!$B$3:$B$102,$D22:$G22,'06_記入例_活動マスタ'!$F$3:$F$102,"&lt;&gt;"))&gt;0,"●",""))</f>
        <v/>
      </c>
      <c r="J22" s="17">
        <f>IF($C22&lt;&gt;"開所","",IF(SUMPRODUCT(COUNTIFS('06_記入例_活動マスタ'!$B$3:$B$102,$D22:$G22,'06_記入例_活動マスタ'!$G$3:$G$102,"&lt;&gt;"))&gt;0,"●",""))</f>
        <v/>
      </c>
      <c r="K22" s="17">
        <f>IF($C22&lt;&gt;"開所","",IF(SUMPRODUCT(COUNTIFS('06_記入例_活動マスタ'!$B$3:$B$102,$D22:$G22,'06_記入例_活動マスタ'!$H$3:$H$102,"&lt;&gt;"))&gt;0,"●",""))</f>
        <v/>
      </c>
      <c r="L22" s="17">
        <f>IF($C22&lt;&gt;"開所","",IF(SUMPRODUCT(COUNTIFS('06_記入例_活動マスタ'!$B$3:$B$102,$D22:$G22,'06_記入例_活動マスタ'!$I$3:$I$102,"&lt;&gt;"))&gt;0,"●",""))</f>
        <v/>
      </c>
      <c r="M22" s="17">
        <f>IF($C22&lt;&gt;"開所","",IF(SUMPRODUCT(COUNTIFS('06_記入例_活動マスタ'!$B$3:$B$102,$D22:$G22,'06_記入例_活動マスタ'!$J$3:$J$102,"&lt;&gt;"))&gt;0,"●",""))</f>
        <v/>
      </c>
      <c r="N22" s="17">
        <f>IF($C22&lt;&gt;"開所","",COUNTA($D22:$G22))</f>
        <v/>
      </c>
      <c r="O22" s="6">
        <f>IF($C22&lt;&gt;"開所","",IF($N22=0,"活動未入力",IF(COUNTIF($I22:$M22,"●")=0,"領域の紐づけなし","")))</f>
        <v/>
      </c>
      <c r="P22" s="6" t="inlineStr"/>
    </row>
    <row r="23" ht="20" customHeight="1">
      <c r="A23" s="39">
        <f>IF(A22="","",IF(MONTH(A22+1)&lt;&gt;MONTH($B$2),"",A22+1))</f>
        <v/>
      </c>
      <c r="B23" s="17">
        <f>IF($A23="","",TEXT($A23,"aaa"))</f>
        <v/>
      </c>
      <c r="C23" s="17">
        <f>IF($A23="","",IF(OR(TEXT($A23,"aaa")="日",COUNTIF($R$6:$R$20,$A23)&gt;0),"休業","開所"))</f>
        <v/>
      </c>
      <c r="D23" s="6" t="inlineStr">
        <is>
          <t>朝の会</t>
        </is>
      </c>
      <c r="E23" s="6" t="inlineStr">
        <is>
          <t>制作（季節の壁面づくり）</t>
        </is>
      </c>
      <c r="F23" s="6" t="inlineStr">
        <is>
          <t>給食・おやつ</t>
        </is>
      </c>
      <c r="G23" s="6" t="inlineStr">
        <is>
          <t>帰りの会・振り返り</t>
        </is>
      </c>
      <c r="H23" s="6">
        <f>IFERROR(INDEX('06_記入例_活動マスタ'!$K:$K,MATCH($D23,'06_記入例_活動マスタ'!$B:$B,0)),"")</f>
        <v/>
      </c>
      <c r="I23" s="17">
        <f>IF($C23&lt;&gt;"開所","",IF(SUMPRODUCT(COUNTIFS('06_記入例_活動マスタ'!$B$3:$B$102,$D23:$G23,'06_記入例_活動マスタ'!$F$3:$F$102,"&lt;&gt;"))&gt;0,"●",""))</f>
        <v/>
      </c>
      <c r="J23" s="17">
        <f>IF($C23&lt;&gt;"開所","",IF(SUMPRODUCT(COUNTIFS('06_記入例_活動マスタ'!$B$3:$B$102,$D23:$G23,'06_記入例_活動マスタ'!$G$3:$G$102,"&lt;&gt;"))&gt;0,"●",""))</f>
        <v/>
      </c>
      <c r="K23" s="17">
        <f>IF($C23&lt;&gt;"開所","",IF(SUMPRODUCT(COUNTIFS('06_記入例_活動マスタ'!$B$3:$B$102,$D23:$G23,'06_記入例_活動マスタ'!$H$3:$H$102,"&lt;&gt;"))&gt;0,"●",""))</f>
        <v/>
      </c>
      <c r="L23" s="17">
        <f>IF($C23&lt;&gt;"開所","",IF(SUMPRODUCT(COUNTIFS('06_記入例_活動マスタ'!$B$3:$B$102,$D23:$G23,'06_記入例_活動マスタ'!$I$3:$I$102,"&lt;&gt;"))&gt;0,"●",""))</f>
        <v/>
      </c>
      <c r="M23" s="17">
        <f>IF($C23&lt;&gt;"開所","",IF(SUMPRODUCT(COUNTIFS('06_記入例_活動マスタ'!$B$3:$B$102,$D23:$G23,'06_記入例_活動マスタ'!$J$3:$J$102,"&lt;&gt;"))&gt;0,"●",""))</f>
        <v/>
      </c>
      <c r="N23" s="17">
        <f>IF($C23&lt;&gt;"開所","",COUNTA($D23:$G23))</f>
        <v/>
      </c>
      <c r="O23" s="6">
        <f>IF($C23&lt;&gt;"開所","",IF($N23=0,"活動未入力",IF(COUNTIF($I23:$M23,"●")=0,"領域の紐づけなし","")))</f>
        <v/>
      </c>
      <c r="P23" s="6" t="inlineStr">
        <is>
          <t>敬老の日のカード作り</t>
        </is>
      </c>
    </row>
    <row r="24" ht="20" customHeight="1">
      <c r="A24" s="39">
        <f>IF(A23="","",IF(MONTH(A23+1)&lt;&gt;MONTH($B$2),"",A23+1))</f>
        <v/>
      </c>
      <c r="B24" s="17">
        <f>IF($A24="","",TEXT($A24,"aaa"))</f>
        <v/>
      </c>
      <c r="C24" s="17">
        <f>IF($A24="","",IF(OR(TEXT($A24,"aaa")="日",COUNTIF($R$6:$R$20,$A24)&gt;0),"休業","開所"))</f>
        <v/>
      </c>
      <c r="D24" s="6" t="inlineStr">
        <is>
          <t>朝の会</t>
        </is>
      </c>
      <c r="E24" s="6" t="inlineStr">
        <is>
          <t>サーキット運動</t>
        </is>
      </c>
      <c r="F24" s="6" t="inlineStr">
        <is>
          <t>給食・おやつ</t>
        </is>
      </c>
      <c r="G24" s="6" t="inlineStr">
        <is>
          <t>帰りの会・振り返り</t>
        </is>
      </c>
      <c r="H24" s="6">
        <f>IFERROR(INDEX('06_記入例_活動マスタ'!$K:$K,MATCH($D24,'06_記入例_活動マスタ'!$B:$B,0)),"")</f>
        <v/>
      </c>
      <c r="I24" s="17">
        <f>IF($C24&lt;&gt;"開所","",IF(SUMPRODUCT(COUNTIFS('06_記入例_活動マスタ'!$B$3:$B$102,$D24:$G24,'06_記入例_活動マスタ'!$F$3:$F$102,"&lt;&gt;"))&gt;0,"●",""))</f>
        <v/>
      </c>
      <c r="J24" s="17">
        <f>IF($C24&lt;&gt;"開所","",IF(SUMPRODUCT(COUNTIFS('06_記入例_活動マスタ'!$B$3:$B$102,$D24:$G24,'06_記入例_活動マスタ'!$G$3:$G$102,"&lt;&gt;"))&gt;0,"●",""))</f>
        <v/>
      </c>
      <c r="K24" s="17">
        <f>IF($C24&lt;&gt;"開所","",IF(SUMPRODUCT(COUNTIFS('06_記入例_活動マスタ'!$B$3:$B$102,$D24:$G24,'06_記入例_活動マスタ'!$H$3:$H$102,"&lt;&gt;"))&gt;0,"●",""))</f>
        <v/>
      </c>
      <c r="L24" s="17">
        <f>IF($C24&lt;&gt;"開所","",IF(SUMPRODUCT(COUNTIFS('06_記入例_活動マスタ'!$B$3:$B$102,$D24:$G24,'06_記入例_活動マスタ'!$I$3:$I$102,"&lt;&gt;"))&gt;0,"●",""))</f>
        <v/>
      </c>
      <c r="M24" s="17">
        <f>IF($C24&lt;&gt;"開所","",IF(SUMPRODUCT(COUNTIFS('06_記入例_活動マスタ'!$B$3:$B$102,$D24:$G24,'06_記入例_活動マスタ'!$J$3:$J$102,"&lt;&gt;"))&gt;0,"●",""))</f>
        <v/>
      </c>
      <c r="N24" s="17">
        <f>IF($C24&lt;&gt;"開所","",COUNTA($D24:$G24))</f>
        <v/>
      </c>
      <c r="O24" s="6">
        <f>IF($C24&lt;&gt;"開所","",IF($N24=0,"活動未入力",IF(COUNTIF($I24:$M24,"●")=0,"領域の紐づけなし","")))</f>
        <v/>
      </c>
      <c r="P24" s="6" t="inlineStr"/>
    </row>
    <row r="25" ht="20" customHeight="1">
      <c r="A25" s="39">
        <f>IF(A24="","",IF(MONTH(A24+1)&lt;&gt;MONTH($B$2),"",A24+1))</f>
        <v/>
      </c>
      <c r="B25" s="17">
        <f>IF($A25="","",TEXT($A25,"aaa"))</f>
        <v/>
      </c>
      <c r="C25" s="17">
        <f>IF($A25="","",IF(OR(TEXT($A25,"aaa")="日",COUNTIF($R$6:$R$20,$A25)&gt;0),"休業","開所"))</f>
        <v/>
      </c>
      <c r="D25" s="6" t="n"/>
      <c r="E25" s="6" t="n"/>
      <c r="F25" s="6" t="n"/>
      <c r="G25" s="6" t="n"/>
      <c r="H25" s="6">
        <f>IFERROR(INDEX('06_記入例_活動マスタ'!$K:$K,MATCH($D25,'06_記入例_活動マスタ'!$B:$B,0)),"")</f>
        <v/>
      </c>
      <c r="I25" s="17">
        <f>IF($C25&lt;&gt;"開所","",IF(SUMPRODUCT(COUNTIFS('06_記入例_活動マスタ'!$B$3:$B$102,$D25:$G25,'06_記入例_活動マスタ'!$F$3:$F$102,"&lt;&gt;"))&gt;0,"●",""))</f>
        <v/>
      </c>
      <c r="J25" s="17">
        <f>IF($C25&lt;&gt;"開所","",IF(SUMPRODUCT(COUNTIFS('06_記入例_活動マスタ'!$B$3:$B$102,$D25:$G25,'06_記入例_活動マスタ'!$G$3:$G$102,"&lt;&gt;"))&gt;0,"●",""))</f>
        <v/>
      </c>
      <c r="K25" s="17">
        <f>IF($C25&lt;&gt;"開所","",IF(SUMPRODUCT(COUNTIFS('06_記入例_活動マスタ'!$B$3:$B$102,$D25:$G25,'06_記入例_活動マスタ'!$H$3:$H$102,"&lt;&gt;"))&gt;0,"●",""))</f>
        <v/>
      </c>
      <c r="L25" s="17">
        <f>IF($C25&lt;&gt;"開所","",IF(SUMPRODUCT(COUNTIFS('06_記入例_活動マスタ'!$B$3:$B$102,$D25:$G25,'06_記入例_活動マスタ'!$I$3:$I$102,"&lt;&gt;"))&gt;0,"●",""))</f>
        <v/>
      </c>
      <c r="M25" s="17">
        <f>IF($C25&lt;&gt;"開所","",IF(SUMPRODUCT(COUNTIFS('06_記入例_活動マスタ'!$B$3:$B$102,$D25:$G25,'06_記入例_活動マスタ'!$J$3:$J$102,"&lt;&gt;"))&gt;0,"●",""))</f>
        <v/>
      </c>
      <c r="N25" s="17">
        <f>IF($C25&lt;&gt;"開所","",COUNTA($D25:$G25))</f>
        <v/>
      </c>
      <c r="O25" s="6">
        <f>IF($C25&lt;&gt;"開所","",IF($N25=0,"活動未入力",IF(COUNTIF($I25:$M25,"●")=0,"領域の紐づけなし","")))</f>
        <v/>
      </c>
      <c r="P25" s="6" t="n"/>
    </row>
    <row r="26" ht="20" customHeight="1">
      <c r="A26" s="39">
        <f>IF(A25="","",IF(MONTH(A25+1)&lt;&gt;MONTH($B$2),"",A25+1))</f>
        <v/>
      </c>
      <c r="B26" s="17">
        <f>IF($A26="","",TEXT($A26,"aaa"))</f>
        <v/>
      </c>
      <c r="C26" s="17">
        <f>IF($A26="","",IF(OR(TEXT($A26,"aaa")="日",COUNTIF($R$6:$R$20,$A26)&gt;0),"休業","開所"))</f>
        <v/>
      </c>
      <c r="D26" s="6" t="n"/>
      <c r="E26" s="6" t="n"/>
      <c r="F26" s="6" t="n"/>
      <c r="G26" s="6" t="n"/>
      <c r="H26" s="6">
        <f>IFERROR(INDEX('06_記入例_活動マスタ'!$K:$K,MATCH($D26,'06_記入例_活動マスタ'!$B:$B,0)),"")</f>
        <v/>
      </c>
      <c r="I26" s="17">
        <f>IF($C26&lt;&gt;"開所","",IF(SUMPRODUCT(COUNTIFS('06_記入例_活動マスタ'!$B$3:$B$102,$D26:$G26,'06_記入例_活動マスタ'!$F$3:$F$102,"&lt;&gt;"))&gt;0,"●",""))</f>
        <v/>
      </c>
      <c r="J26" s="17">
        <f>IF($C26&lt;&gt;"開所","",IF(SUMPRODUCT(COUNTIFS('06_記入例_活動マスタ'!$B$3:$B$102,$D26:$G26,'06_記入例_活動マスタ'!$G$3:$G$102,"&lt;&gt;"))&gt;0,"●",""))</f>
        <v/>
      </c>
      <c r="K26" s="17">
        <f>IF($C26&lt;&gt;"開所","",IF(SUMPRODUCT(COUNTIFS('06_記入例_活動マスタ'!$B$3:$B$102,$D26:$G26,'06_記入例_活動マスタ'!$H$3:$H$102,"&lt;&gt;"))&gt;0,"●",""))</f>
        <v/>
      </c>
      <c r="L26" s="17">
        <f>IF($C26&lt;&gt;"開所","",IF(SUMPRODUCT(COUNTIFS('06_記入例_活動マスタ'!$B$3:$B$102,$D26:$G26,'06_記入例_活動マスタ'!$I$3:$I$102,"&lt;&gt;"))&gt;0,"●",""))</f>
        <v/>
      </c>
      <c r="M26" s="17">
        <f>IF($C26&lt;&gt;"開所","",IF(SUMPRODUCT(COUNTIFS('06_記入例_活動マスタ'!$B$3:$B$102,$D26:$G26,'06_記入例_活動マスタ'!$J$3:$J$102,"&lt;&gt;"))&gt;0,"●",""))</f>
        <v/>
      </c>
      <c r="N26" s="17">
        <f>IF($C26&lt;&gt;"開所","",COUNTA($D26:$G26))</f>
        <v/>
      </c>
      <c r="O26" s="6">
        <f>IF($C26&lt;&gt;"開所","",IF($N26=0,"活動未入力",IF(COUNTIF($I26:$M26,"●")=0,"領域の紐づけなし","")))</f>
        <v/>
      </c>
      <c r="P26" s="6" t="inlineStr">
        <is>
          <t>敬老の日（休業）</t>
        </is>
      </c>
    </row>
    <row r="27" ht="20" customHeight="1">
      <c r="A27" s="39">
        <f>IF(A26="","",IF(MONTH(A26+1)&lt;&gt;MONTH($B$2),"",A26+1))</f>
        <v/>
      </c>
      <c r="B27" s="17">
        <f>IF($A27="","",TEXT($A27,"aaa"))</f>
        <v/>
      </c>
      <c r="C27" s="17">
        <f>IF($A27="","",IF(OR(TEXT($A27,"aaa")="日",COUNTIF($R$6:$R$20,$A27)&gt;0),"休業","開所"))</f>
        <v/>
      </c>
      <c r="D27" s="6" t="n"/>
      <c r="E27" s="6" t="n"/>
      <c r="F27" s="6" t="n"/>
      <c r="G27" s="6" t="n"/>
      <c r="H27" s="6">
        <f>IFERROR(INDEX('06_記入例_活動マスタ'!$K:$K,MATCH($D27,'06_記入例_活動マスタ'!$B:$B,0)),"")</f>
        <v/>
      </c>
      <c r="I27" s="17">
        <f>IF($C27&lt;&gt;"開所","",IF(SUMPRODUCT(COUNTIFS('06_記入例_活動マスタ'!$B$3:$B$102,$D27:$G27,'06_記入例_活動マスタ'!$F$3:$F$102,"&lt;&gt;"))&gt;0,"●",""))</f>
        <v/>
      </c>
      <c r="J27" s="17">
        <f>IF($C27&lt;&gt;"開所","",IF(SUMPRODUCT(COUNTIFS('06_記入例_活動マスタ'!$B$3:$B$102,$D27:$G27,'06_記入例_活動マスタ'!$G$3:$G$102,"&lt;&gt;"))&gt;0,"●",""))</f>
        <v/>
      </c>
      <c r="K27" s="17">
        <f>IF($C27&lt;&gt;"開所","",IF(SUMPRODUCT(COUNTIFS('06_記入例_活動マスタ'!$B$3:$B$102,$D27:$G27,'06_記入例_活動マスタ'!$H$3:$H$102,"&lt;&gt;"))&gt;0,"●",""))</f>
        <v/>
      </c>
      <c r="L27" s="17">
        <f>IF($C27&lt;&gt;"開所","",IF(SUMPRODUCT(COUNTIFS('06_記入例_活動マスタ'!$B$3:$B$102,$D27:$G27,'06_記入例_活動マスタ'!$I$3:$I$102,"&lt;&gt;"))&gt;0,"●",""))</f>
        <v/>
      </c>
      <c r="M27" s="17">
        <f>IF($C27&lt;&gt;"開所","",IF(SUMPRODUCT(COUNTIFS('06_記入例_活動マスタ'!$B$3:$B$102,$D27:$G27,'06_記入例_活動マスタ'!$J$3:$J$102,"&lt;&gt;"))&gt;0,"●",""))</f>
        <v/>
      </c>
      <c r="N27" s="17">
        <f>IF($C27&lt;&gt;"開所","",COUNTA($D27:$G27))</f>
        <v/>
      </c>
      <c r="O27" s="6">
        <f>IF($C27&lt;&gt;"開所","",IF($N27=0,"活動未入力",IF(COUNTIF($I27:$M27,"●")=0,"領域の紐づけなし","")))</f>
        <v/>
      </c>
      <c r="P27" s="6" t="inlineStr">
        <is>
          <t>国民の休日（休業）</t>
        </is>
      </c>
    </row>
    <row r="28" ht="20" customHeight="1">
      <c r="A28" s="39">
        <f>IF(A27="","",IF(MONTH(A27+1)&lt;&gt;MONTH($B$2),"",A27+1))</f>
        <v/>
      </c>
      <c r="B28" s="17">
        <f>IF($A28="","",TEXT($A28,"aaa"))</f>
        <v/>
      </c>
      <c r="C28" s="17">
        <f>IF($A28="","",IF(OR(TEXT($A28,"aaa")="日",COUNTIF($R$6:$R$20,$A28)&gt;0),"休業","開所"))</f>
        <v/>
      </c>
      <c r="D28" s="6" t="n"/>
      <c r="E28" s="6" t="n"/>
      <c r="F28" s="6" t="n"/>
      <c r="G28" s="6" t="n"/>
      <c r="H28" s="6">
        <f>IFERROR(INDEX('06_記入例_活動マスタ'!$K:$K,MATCH($D28,'06_記入例_活動マスタ'!$B:$B,0)),"")</f>
        <v/>
      </c>
      <c r="I28" s="17">
        <f>IF($C28&lt;&gt;"開所","",IF(SUMPRODUCT(COUNTIFS('06_記入例_活動マスタ'!$B$3:$B$102,$D28:$G28,'06_記入例_活動マスタ'!$F$3:$F$102,"&lt;&gt;"))&gt;0,"●",""))</f>
        <v/>
      </c>
      <c r="J28" s="17">
        <f>IF($C28&lt;&gt;"開所","",IF(SUMPRODUCT(COUNTIFS('06_記入例_活動マスタ'!$B$3:$B$102,$D28:$G28,'06_記入例_活動マスタ'!$G$3:$G$102,"&lt;&gt;"))&gt;0,"●",""))</f>
        <v/>
      </c>
      <c r="K28" s="17">
        <f>IF($C28&lt;&gt;"開所","",IF(SUMPRODUCT(COUNTIFS('06_記入例_活動マスタ'!$B$3:$B$102,$D28:$G28,'06_記入例_活動マスタ'!$H$3:$H$102,"&lt;&gt;"))&gt;0,"●",""))</f>
        <v/>
      </c>
      <c r="L28" s="17">
        <f>IF($C28&lt;&gt;"開所","",IF(SUMPRODUCT(COUNTIFS('06_記入例_活動マスタ'!$B$3:$B$102,$D28:$G28,'06_記入例_活動マスタ'!$I$3:$I$102,"&lt;&gt;"))&gt;0,"●",""))</f>
        <v/>
      </c>
      <c r="M28" s="17">
        <f>IF($C28&lt;&gt;"開所","",IF(SUMPRODUCT(COUNTIFS('06_記入例_活動マスタ'!$B$3:$B$102,$D28:$G28,'06_記入例_活動マスタ'!$J$3:$J$102,"&lt;&gt;"))&gt;0,"●",""))</f>
        <v/>
      </c>
      <c r="N28" s="17">
        <f>IF($C28&lt;&gt;"開所","",COUNTA($D28:$G28))</f>
        <v/>
      </c>
      <c r="O28" s="6">
        <f>IF($C28&lt;&gt;"開所","",IF($N28=0,"活動未入力",IF(COUNTIF($I28:$M28,"●")=0,"領域の紐づけなし","")))</f>
        <v/>
      </c>
      <c r="P28" s="6" t="inlineStr">
        <is>
          <t>秋分の日（休業）</t>
        </is>
      </c>
    </row>
    <row r="29" ht="20" customHeight="1">
      <c r="A29" s="39">
        <f>IF(A28="","",IF(MONTH(A28+1)&lt;&gt;MONTH($B$2),"",A28+1))</f>
        <v/>
      </c>
      <c r="B29" s="17">
        <f>IF($A29="","",TEXT($A29,"aaa"))</f>
        <v/>
      </c>
      <c r="C29" s="17">
        <f>IF($A29="","",IF(OR(TEXT($A29,"aaa")="日",COUNTIF($R$6:$R$20,$A29)&gt;0),"休業","開所"))</f>
        <v/>
      </c>
      <c r="D29" s="6" t="inlineStr">
        <is>
          <t>朝の会</t>
        </is>
      </c>
      <c r="E29" s="6" t="inlineStr">
        <is>
          <t>絵本の読み聞かせ</t>
        </is>
      </c>
      <c r="F29" s="6" t="inlineStr">
        <is>
          <t>個別課題（型はめ・マッチング）</t>
        </is>
      </c>
      <c r="G29" s="6" t="inlineStr">
        <is>
          <t>帰りの会・振り返り</t>
        </is>
      </c>
      <c r="H29" s="6">
        <f>IFERROR(INDEX('06_記入例_活動マスタ'!$K:$K,MATCH($D29,'06_記入例_活動マスタ'!$B:$B,0)),"")</f>
        <v/>
      </c>
      <c r="I29" s="17">
        <f>IF($C29&lt;&gt;"開所","",IF(SUMPRODUCT(COUNTIFS('06_記入例_活動マスタ'!$B$3:$B$102,$D29:$G29,'06_記入例_活動マスタ'!$F$3:$F$102,"&lt;&gt;"))&gt;0,"●",""))</f>
        <v/>
      </c>
      <c r="J29" s="17">
        <f>IF($C29&lt;&gt;"開所","",IF(SUMPRODUCT(COUNTIFS('06_記入例_活動マスタ'!$B$3:$B$102,$D29:$G29,'06_記入例_活動マスタ'!$G$3:$G$102,"&lt;&gt;"))&gt;0,"●",""))</f>
        <v/>
      </c>
      <c r="K29" s="17">
        <f>IF($C29&lt;&gt;"開所","",IF(SUMPRODUCT(COUNTIFS('06_記入例_活動マスタ'!$B$3:$B$102,$D29:$G29,'06_記入例_活動マスタ'!$H$3:$H$102,"&lt;&gt;"))&gt;0,"●",""))</f>
        <v/>
      </c>
      <c r="L29" s="17">
        <f>IF($C29&lt;&gt;"開所","",IF(SUMPRODUCT(COUNTIFS('06_記入例_活動マスタ'!$B$3:$B$102,$D29:$G29,'06_記入例_活動マスタ'!$I$3:$I$102,"&lt;&gt;"))&gt;0,"●",""))</f>
        <v/>
      </c>
      <c r="M29" s="17">
        <f>IF($C29&lt;&gt;"開所","",IF(SUMPRODUCT(COUNTIFS('06_記入例_活動マスタ'!$B$3:$B$102,$D29:$G29,'06_記入例_活動マスタ'!$J$3:$J$102,"&lt;&gt;"))&gt;0,"●",""))</f>
        <v/>
      </c>
      <c r="N29" s="17">
        <f>IF($C29&lt;&gt;"開所","",COUNTA($D29:$G29))</f>
        <v/>
      </c>
      <c r="O29" s="6">
        <f>IF($C29&lt;&gt;"開所","",IF($N29=0,"活動未入力",IF(COUNTIF($I29:$M29,"●")=0,"領域の紐づけなし","")))</f>
        <v/>
      </c>
      <c r="P29" s="6" t="inlineStr">
        <is>
          <t>この日は運動・感覚が空欄→翌日にサーキット運動を配置</t>
        </is>
      </c>
    </row>
    <row r="30" ht="20" customHeight="1">
      <c r="A30" s="39">
        <f>IF(A29="","",IF(MONTH(A29+1)&lt;&gt;MONTH($B$2),"",A29+1))</f>
        <v/>
      </c>
      <c r="B30" s="17">
        <f>IF($A30="","",TEXT($A30,"aaa"))</f>
        <v/>
      </c>
      <c r="C30" s="17">
        <f>IF($A30="","",IF(OR(TEXT($A30,"aaa")="日",COUNTIF($R$6:$R$20,$A30)&gt;0),"休業","開所"))</f>
        <v/>
      </c>
      <c r="D30" s="6" t="inlineStr">
        <is>
          <t>朝の会</t>
        </is>
      </c>
      <c r="E30" s="6" t="inlineStr">
        <is>
          <t>サーキット運動</t>
        </is>
      </c>
      <c r="F30" s="6" t="inlineStr">
        <is>
          <t>給食・おやつ</t>
        </is>
      </c>
      <c r="G30" s="6" t="inlineStr">
        <is>
          <t>帰りの会・振り返り</t>
        </is>
      </c>
      <c r="H30" s="6">
        <f>IFERROR(INDEX('06_記入例_活動マスタ'!$K:$K,MATCH($D30,'06_記入例_活動マスタ'!$B:$B,0)),"")</f>
        <v/>
      </c>
      <c r="I30" s="17">
        <f>IF($C30&lt;&gt;"開所","",IF(SUMPRODUCT(COUNTIFS('06_記入例_活動マスタ'!$B$3:$B$102,$D30:$G30,'06_記入例_活動マスタ'!$F$3:$F$102,"&lt;&gt;"))&gt;0,"●",""))</f>
        <v/>
      </c>
      <c r="J30" s="17">
        <f>IF($C30&lt;&gt;"開所","",IF(SUMPRODUCT(COUNTIFS('06_記入例_活動マスタ'!$B$3:$B$102,$D30:$G30,'06_記入例_活動マスタ'!$G$3:$G$102,"&lt;&gt;"))&gt;0,"●",""))</f>
        <v/>
      </c>
      <c r="K30" s="17">
        <f>IF($C30&lt;&gt;"開所","",IF(SUMPRODUCT(COUNTIFS('06_記入例_活動マスタ'!$B$3:$B$102,$D30:$G30,'06_記入例_活動マスタ'!$H$3:$H$102,"&lt;&gt;"))&gt;0,"●",""))</f>
        <v/>
      </c>
      <c r="L30" s="17">
        <f>IF($C30&lt;&gt;"開所","",IF(SUMPRODUCT(COUNTIFS('06_記入例_活動マスタ'!$B$3:$B$102,$D30:$G30,'06_記入例_活動マスタ'!$I$3:$I$102,"&lt;&gt;"))&gt;0,"●",""))</f>
        <v/>
      </c>
      <c r="M30" s="17">
        <f>IF($C30&lt;&gt;"開所","",IF(SUMPRODUCT(COUNTIFS('06_記入例_活動マスタ'!$B$3:$B$102,$D30:$G30,'06_記入例_活動マスタ'!$J$3:$J$102,"&lt;&gt;"))&gt;0,"●",""))</f>
        <v/>
      </c>
      <c r="N30" s="17">
        <f>IF($C30&lt;&gt;"開所","",COUNTA($D30:$G30))</f>
        <v/>
      </c>
      <c r="O30" s="6">
        <f>IF($C30&lt;&gt;"開所","",IF($N30=0,"活動未入力",IF(COUNTIF($I30:$M30,"●")=0,"領域の紐づけなし","")))</f>
        <v/>
      </c>
      <c r="P30" s="6" t="inlineStr"/>
    </row>
    <row r="31" ht="20" customHeight="1">
      <c r="A31" s="39">
        <f>IF(A30="","",IF(MONTH(A30+1)&lt;&gt;MONTH($B$2),"",A30+1))</f>
        <v/>
      </c>
      <c r="B31" s="17">
        <f>IF($A31="","",TEXT($A31,"aaa"))</f>
        <v/>
      </c>
      <c r="C31" s="17">
        <f>IF($A31="","",IF(OR(TEXT($A31,"aaa")="日",COUNTIF($R$6:$R$20,$A31)&gt;0),"休業","開所"))</f>
        <v/>
      </c>
      <c r="D31" s="6" t="inlineStr">
        <is>
          <t>朝の会</t>
        </is>
      </c>
      <c r="E31" s="6" t="inlineStr">
        <is>
          <t>集団あそび（もうじゅうがり・しっぽとり）</t>
        </is>
      </c>
      <c r="F31" s="6" t="inlineStr">
        <is>
          <t>給食・おやつ</t>
        </is>
      </c>
      <c r="G31" s="6" t="inlineStr">
        <is>
          <t>帰りの会・振り返り</t>
        </is>
      </c>
      <c r="H31" s="6">
        <f>IFERROR(INDEX('06_記入例_活動マスタ'!$K:$K,MATCH($D31,'06_記入例_活動マスタ'!$B:$B,0)),"")</f>
        <v/>
      </c>
      <c r="I31" s="17">
        <f>IF($C31&lt;&gt;"開所","",IF(SUMPRODUCT(COUNTIFS('06_記入例_活動マスタ'!$B$3:$B$102,$D31:$G31,'06_記入例_活動マスタ'!$F$3:$F$102,"&lt;&gt;"))&gt;0,"●",""))</f>
        <v/>
      </c>
      <c r="J31" s="17">
        <f>IF($C31&lt;&gt;"開所","",IF(SUMPRODUCT(COUNTIFS('06_記入例_活動マスタ'!$B$3:$B$102,$D31:$G31,'06_記入例_活動マスタ'!$G$3:$G$102,"&lt;&gt;"))&gt;0,"●",""))</f>
        <v/>
      </c>
      <c r="K31" s="17">
        <f>IF($C31&lt;&gt;"開所","",IF(SUMPRODUCT(COUNTIFS('06_記入例_活動マスタ'!$B$3:$B$102,$D31:$G31,'06_記入例_活動マスタ'!$H$3:$H$102,"&lt;&gt;"))&gt;0,"●",""))</f>
        <v/>
      </c>
      <c r="L31" s="17">
        <f>IF($C31&lt;&gt;"開所","",IF(SUMPRODUCT(COUNTIFS('06_記入例_活動マスタ'!$B$3:$B$102,$D31:$G31,'06_記入例_活動マスタ'!$I$3:$I$102,"&lt;&gt;"))&gt;0,"●",""))</f>
        <v/>
      </c>
      <c r="M31" s="17">
        <f>IF($C31&lt;&gt;"開所","",IF(SUMPRODUCT(COUNTIFS('06_記入例_活動マスタ'!$B$3:$B$102,$D31:$G31,'06_記入例_活動マスタ'!$J$3:$J$102,"&lt;&gt;"))&gt;0,"●",""))</f>
        <v/>
      </c>
      <c r="N31" s="17">
        <f>IF($C31&lt;&gt;"開所","",COUNTA($D31:$G31))</f>
        <v/>
      </c>
      <c r="O31" s="6">
        <f>IF($C31&lt;&gt;"開所","",IF($N31=0,"活動未入力",IF(COUNTIF($I31:$M31,"●")=0,"領域の紐づけなし","")))</f>
        <v/>
      </c>
      <c r="P31" s="6" t="inlineStr"/>
    </row>
    <row r="32" ht="20" customHeight="1">
      <c r="A32" s="39">
        <f>IF(A31="","",IF(MONTH(A31+1)&lt;&gt;MONTH($B$2),"",A31+1))</f>
        <v/>
      </c>
      <c r="B32" s="17">
        <f>IF($A32="","",TEXT($A32,"aaa"))</f>
        <v/>
      </c>
      <c r="C32" s="17">
        <f>IF($A32="","",IF(OR(TEXT($A32,"aaa")="日",COUNTIF($R$6:$R$20,$A32)&gt;0),"休業","開所"))</f>
        <v/>
      </c>
      <c r="D32" s="6" t="n"/>
      <c r="E32" s="6" t="n"/>
      <c r="F32" s="6" t="n"/>
      <c r="G32" s="6" t="n"/>
      <c r="H32" s="6">
        <f>IFERROR(INDEX('06_記入例_活動マスタ'!$K:$K,MATCH($D32,'06_記入例_活動マスタ'!$B:$B,0)),"")</f>
        <v/>
      </c>
      <c r="I32" s="17">
        <f>IF($C32&lt;&gt;"開所","",IF(SUMPRODUCT(COUNTIFS('06_記入例_活動マスタ'!$B$3:$B$102,$D32:$G32,'06_記入例_活動マスタ'!$F$3:$F$102,"&lt;&gt;"))&gt;0,"●",""))</f>
        <v/>
      </c>
      <c r="J32" s="17">
        <f>IF($C32&lt;&gt;"開所","",IF(SUMPRODUCT(COUNTIFS('06_記入例_活動マスタ'!$B$3:$B$102,$D32:$G32,'06_記入例_活動マスタ'!$G$3:$G$102,"&lt;&gt;"))&gt;0,"●",""))</f>
        <v/>
      </c>
      <c r="K32" s="17">
        <f>IF($C32&lt;&gt;"開所","",IF(SUMPRODUCT(COUNTIFS('06_記入例_活動マスタ'!$B$3:$B$102,$D32:$G32,'06_記入例_活動マスタ'!$H$3:$H$102,"&lt;&gt;"))&gt;0,"●",""))</f>
        <v/>
      </c>
      <c r="L32" s="17">
        <f>IF($C32&lt;&gt;"開所","",IF(SUMPRODUCT(COUNTIFS('06_記入例_活動マスタ'!$B$3:$B$102,$D32:$G32,'06_記入例_活動マスタ'!$I$3:$I$102,"&lt;&gt;"))&gt;0,"●",""))</f>
        <v/>
      </c>
      <c r="M32" s="17">
        <f>IF($C32&lt;&gt;"開所","",IF(SUMPRODUCT(COUNTIFS('06_記入例_活動マスタ'!$B$3:$B$102,$D32:$G32,'06_記入例_活動マスタ'!$J$3:$J$102,"&lt;&gt;"))&gt;0,"●",""))</f>
        <v/>
      </c>
      <c r="N32" s="17">
        <f>IF($C32&lt;&gt;"開所","",COUNTA($D32:$G32))</f>
        <v/>
      </c>
      <c r="O32" s="6">
        <f>IF($C32&lt;&gt;"開所","",IF($N32=0,"活動未入力",IF(COUNTIF($I32:$M32,"●")=0,"領域の紐づけなし","")))</f>
        <v/>
      </c>
      <c r="P32" s="6" t="n"/>
    </row>
    <row r="33" ht="20" customHeight="1">
      <c r="A33" s="39">
        <f>IF(A32="","",IF(MONTH(A32+1)&lt;&gt;MONTH($B$2),"",A32+1))</f>
        <v/>
      </c>
      <c r="B33" s="17">
        <f>IF($A33="","",TEXT($A33,"aaa"))</f>
        <v/>
      </c>
      <c r="C33" s="17">
        <f>IF($A33="","",IF(OR(TEXT($A33,"aaa")="日",COUNTIF($R$6:$R$20,$A33)&gt;0),"休業","開所"))</f>
        <v/>
      </c>
      <c r="D33" s="6" t="inlineStr">
        <is>
          <t>朝の会</t>
        </is>
      </c>
      <c r="E33" s="6" t="inlineStr">
        <is>
          <t>手洗い・排泄・着替え</t>
        </is>
      </c>
      <c r="F33" s="6" t="inlineStr">
        <is>
          <t>給食・おやつ</t>
        </is>
      </c>
      <c r="G33" s="6" t="inlineStr">
        <is>
          <t>帰りの会・振り返り</t>
        </is>
      </c>
      <c r="H33" s="6">
        <f>IFERROR(INDEX('06_記入例_活動マスタ'!$K:$K,MATCH($D33,'06_記入例_活動マスタ'!$B:$B,0)),"")</f>
        <v/>
      </c>
      <c r="I33" s="17">
        <f>IF($C33&lt;&gt;"開所","",IF(SUMPRODUCT(COUNTIFS('06_記入例_活動マスタ'!$B$3:$B$102,$D33:$G33,'06_記入例_活動マスタ'!$F$3:$F$102,"&lt;&gt;"))&gt;0,"●",""))</f>
        <v/>
      </c>
      <c r="J33" s="17">
        <f>IF($C33&lt;&gt;"開所","",IF(SUMPRODUCT(COUNTIFS('06_記入例_活動マスタ'!$B$3:$B$102,$D33:$G33,'06_記入例_活動マスタ'!$G$3:$G$102,"&lt;&gt;"))&gt;0,"●",""))</f>
        <v/>
      </c>
      <c r="K33" s="17">
        <f>IF($C33&lt;&gt;"開所","",IF(SUMPRODUCT(COUNTIFS('06_記入例_活動マスタ'!$B$3:$B$102,$D33:$G33,'06_記入例_活動マスタ'!$H$3:$H$102,"&lt;&gt;"))&gt;0,"●",""))</f>
        <v/>
      </c>
      <c r="L33" s="17">
        <f>IF($C33&lt;&gt;"開所","",IF(SUMPRODUCT(COUNTIFS('06_記入例_活動マスタ'!$B$3:$B$102,$D33:$G33,'06_記入例_活動マスタ'!$I$3:$I$102,"&lt;&gt;"))&gt;0,"●",""))</f>
        <v/>
      </c>
      <c r="M33" s="17">
        <f>IF($C33&lt;&gt;"開所","",IF(SUMPRODUCT(COUNTIFS('06_記入例_活動マスタ'!$B$3:$B$102,$D33:$G33,'06_記入例_活動マスタ'!$J$3:$J$102,"&lt;&gt;"))&gt;0,"●",""))</f>
        <v/>
      </c>
      <c r="N33" s="17">
        <f>IF($C33&lt;&gt;"開所","",COUNTA($D33:$G33))</f>
        <v/>
      </c>
      <c r="O33" s="6">
        <f>IF($C33&lt;&gt;"開所","",IF($N33=0,"活動未入力",IF(COUNTIF($I33:$M33,"●")=0,"領域の紐づけなし","")))</f>
        <v/>
      </c>
      <c r="P33" s="6" t="inlineStr">
        <is>
          <t>身辺自立の手順写真を更新</t>
        </is>
      </c>
    </row>
    <row r="34" ht="20" customHeight="1">
      <c r="A34" s="39">
        <f>IF(A33="","",IF(MONTH(A33+1)&lt;&gt;MONTH($B$2),"",A33+1))</f>
        <v/>
      </c>
      <c r="B34" s="17">
        <f>IF($A34="","",TEXT($A34,"aaa"))</f>
        <v/>
      </c>
      <c r="C34" s="17">
        <f>IF($A34="","",IF(OR(TEXT($A34,"aaa")="日",COUNTIF($R$6:$R$20,$A34)&gt;0),"休業","開所"))</f>
        <v/>
      </c>
      <c r="D34" s="6" t="inlineStr">
        <is>
          <t>朝の会</t>
        </is>
      </c>
      <c r="E34" s="6" t="inlineStr">
        <is>
          <t>制作（季節の壁面づくり）</t>
        </is>
      </c>
      <c r="F34" s="6" t="inlineStr">
        <is>
          <t>給食・おやつ</t>
        </is>
      </c>
      <c r="G34" s="6" t="inlineStr">
        <is>
          <t>帰りの会・振り返り</t>
        </is>
      </c>
      <c r="H34" s="6">
        <f>IFERROR(INDEX('06_記入例_活動マスタ'!$K:$K,MATCH($D34,'06_記入例_活動マスタ'!$B:$B,0)),"")</f>
        <v/>
      </c>
      <c r="I34" s="17">
        <f>IF($C34&lt;&gt;"開所","",IF(SUMPRODUCT(COUNTIFS('06_記入例_活動マスタ'!$B$3:$B$102,$D34:$G34,'06_記入例_活動マスタ'!$F$3:$F$102,"&lt;&gt;"))&gt;0,"●",""))</f>
        <v/>
      </c>
      <c r="J34" s="17">
        <f>IF($C34&lt;&gt;"開所","",IF(SUMPRODUCT(COUNTIFS('06_記入例_活動マスタ'!$B$3:$B$102,$D34:$G34,'06_記入例_活動マスタ'!$G$3:$G$102,"&lt;&gt;"))&gt;0,"●",""))</f>
        <v/>
      </c>
      <c r="K34" s="17">
        <f>IF($C34&lt;&gt;"開所","",IF(SUMPRODUCT(COUNTIFS('06_記入例_活動マスタ'!$B$3:$B$102,$D34:$G34,'06_記入例_活動マスタ'!$H$3:$H$102,"&lt;&gt;"))&gt;0,"●",""))</f>
        <v/>
      </c>
      <c r="L34" s="17">
        <f>IF($C34&lt;&gt;"開所","",IF(SUMPRODUCT(COUNTIFS('06_記入例_活動マスタ'!$B$3:$B$102,$D34:$G34,'06_記入例_活動マスタ'!$I$3:$I$102,"&lt;&gt;"))&gt;0,"●",""))</f>
        <v/>
      </c>
      <c r="M34" s="17">
        <f>IF($C34&lt;&gt;"開所","",IF(SUMPRODUCT(COUNTIFS('06_記入例_活動マスタ'!$B$3:$B$102,$D34:$G34,'06_記入例_活動マスタ'!$J$3:$J$102,"&lt;&gt;"))&gt;0,"●",""))</f>
        <v/>
      </c>
      <c r="N34" s="17">
        <f>IF($C34&lt;&gt;"開所","",COUNTA($D34:$G34))</f>
        <v/>
      </c>
      <c r="O34" s="6">
        <f>IF($C34&lt;&gt;"開所","",IF($N34=0,"活動未入力",IF(COUNTIF($I34:$M34,"●")=0,"領域の紐づけなし","")))</f>
        <v/>
      </c>
      <c r="P34" s="6" t="inlineStr">
        <is>
          <t>10月の壁面へ切替</t>
        </is>
      </c>
    </row>
    <row r="35" ht="20" customHeight="1">
      <c r="A35" s="39">
        <f>IF(A34="","",IF(MONTH(A34+1)&lt;&gt;MONTH($B$2),"",A34+1))</f>
        <v/>
      </c>
      <c r="B35" s="17">
        <f>IF($A35="","",TEXT($A35,"aaa"))</f>
        <v/>
      </c>
      <c r="C35" s="17">
        <f>IF($A35="","",IF(OR(TEXT($A35,"aaa")="日",COUNTIF($R$6:$R$20,$A35)&gt;0),"休業","開所"))</f>
        <v/>
      </c>
      <c r="D35" s="6" t="inlineStr">
        <is>
          <t>朝の会</t>
        </is>
      </c>
      <c r="E35" s="6" t="inlineStr">
        <is>
          <t>散歩（近隣の公園）</t>
        </is>
      </c>
      <c r="F35" s="6" t="inlineStr">
        <is>
          <t>給食・おやつ</t>
        </is>
      </c>
      <c r="G35" s="6" t="inlineStr">
        <is>
          <t>帰りの会・振り返り</t>
        </is>
      </c>
      <c r="H35" s="6">
        <f>IFERROR(INDEX('06_記入例_活動マスタ'!$K:$K,MATCH($D35,'06_記入例_活動マスタ'!$B:$B,0)),"")</f>
        <v/>
      </c>
      <c r="I35" s="17">
        <f>IF($C35&lt;&gt;"開所","",IF(SUMPRODUCT(COUNTIFS('06_記入例_活動マスタ'!$B$3:$B$102,$D35:$G35,'06_記入例_活動マスタ'!$F$3:$F$102,"&lt;&gt;"))&gt;0,"●",""))</f>
        <v/>
      </c>
      <c r="J35" s="17">
        <f>IF($C35&lt;&gt;"開所","",IF(SUMPRODUCT(COUNTIFS('06_記入例_活動マスタ'!$B$3:$B$102,$D35:$G35,'06_記入例_活動マスタ'!$G$3:$G$102,"&lt;&gt;"))&gt;0,"●",""))</f>
        <v/>
      </c>
      <c r="K35" s="17">
        <f>IF($C35&lt;&gt;"開所","",IF(SUMPRODUCT(COUNTIFS('06_記入例_活動マスタ'!$B$3:$B$102,$D35:$G35,'06_記入例_活動マスタ'!$H$3:$H$102,"&lt;&gt;"))&gt;0,"●",""))</f>
        <v/>
      </c>
      <c r="L35" s="17">
        <f>IF($C35&lt;&gt;"開所","",IF(SUMPRODUCT(COUNTIFS('06_記入例_活動マスタ'!$B$3:$B$102,$D35:$G35,'06_記入例_活動マスタ'!$I$3:$I$102,"&lt;&gt;"))&gt;0,"●",""))</f>
        <v/>
      </c>
      <c r="M35" s="17">
        <f>IF($C35&lt;&gt;"開所","",IF(SUMPRODUCT(COUNTIFS('06_記入例_活動マスタ'!$B$3:$B$102,$D35:$G35,'06_記入例_活動マスタ'!$J$3:$J$102,"&lt;&gt;"))&gt;0,"●",""))</f>
        <v/>
      </c>
      <c r="N35" s="17">
        <f>IF($C35&lt;&gt;"開所","",COUNTA($D35:$G35))</f>
        <v/>
      </c>
      <c r="O35" s="6">
        <f>IF($C35&lt;&gt;"開所","",IF($N35=0,"活動未入力",IF(COUNTIF($I35:$M35,"●")=0,"領域の紐づけなし","")))</f>
        <v/>
      </c>
      <c r="P35" s="6" t="inlineStr">
        <is>
          <t>月末：職員会議で主活動の組合せが固定化していないか確認（自己評価項目18）</t>
        </is>
      </c>
    </row>
    <row r="36" ht="20" customHeight="1">
      <c r="A36" s="39">
        <f>IF(A35="","",IF(MONTH(A35+1)&lt;&gt;MONTH($B$2),"",A35+1))</f>
        <v/>
      </c>
      <c r="B36" s="17">
        <f>IF($A36="","",TEXT($A36,"aaa"))</f>
        <v/>
      </c>
      <c r="C36" s="17">
        <f>IF($A36="","",IF(OR(TEXT($A36,"aaa")="日",COUNTIF($R$6:$R$20,$A36)&gt;0),"休業","開所"))</f>
        <v/>
      </c>
      <c r="D36" s="6" t="n"/>
      <c r="E36" s="6" t="n"/>
      <c r="F36" s="6" t="n"/>
      <c r="G36" s="6" t="n"/>
      <c r="H36" s="6">
        <f>IFERROR(INDEX('06_記入例_活動マスタ'!$K:$K,MATCH($D36,'06_記入例_活動マスタ'!$B:$B,0)),"")</f>
        <v/>
      </c>
      <c r="I36" s="17">
        <f>IF($C36&lt;&gt;"開所","",IF(SUMPRODUCT(COUNTIFS('06_記入例_活動マスタ'!$B$3:$B$102,$D36:$G36,'06_記入例_活動マスタ'!$F$3:$F$102,"&lt;&gt;"))&gt;0,"●",""))</f>
        <v/>
      </c>
      <c r="J36" s="17">
        <f>IF($C36&lt;&gt;"開所","",IF(SUMPRODUCT(COUNTIFS('06_記入例_活動マスタ'!$B$3:$B$102,$D36:$G36,'06_記入例_活動マスタ'!$G$3:$G$102,"&lt;&gt;"))&gt;0,"●",""))</f>
        <v/>
      </c>
      <c r="K36" s="17">
        <f>IF($C36&lt;&gt;"開所","",IF(SUMPRODUCT(COUNTIFS('06_記入例_活動マスタ'!$B$3:$B$102,$D36:$G36,'06_記入例_活動マスタ'!$H$3:$H$102,"&lt;&gt;"))&gt;0,"●",""))</f>
        <v/>
      </c>
      <c r="L36" s="17">
        <f>IF($C36&lt;&gt;"開所","",IF(SUMPRODUCT(COUNTIFS('06_記入例_活動マスタ'!$B$3:$B$102,$D36:$G36,'06_記入例_活動マスタ'!$I$3:$I$102,"&lt;&gt;"))&gt;0,"●",""))</f>
        <v/>
      </c>
      <c r="M36" s="17">
        <f>IF($C36&lt;&gt;"開所","",IF(SUMPRODUCT(COUNTIFS('06_記入例_活動マスタ'!$B$3:$B$102,$D36:$G36,'06_記入例_活動マスタ'!$J$3:$J$102,"&lt;&gt;"))&gt;0,"●",""))</f>
        <v/>
      </c>
      <c r="N36" s="17">
        <f>IF($C36&lt;&gt;"開所","",COUNTA($D36:$G36))</f>
        <v/>
      </c>
      <c r="O36" s="6">
        <f>IF($C36&lt;&gt;"開所","",IF($N36=0,"活動未入力",IF(COUNTIF($I36:$M36,"●")=0,"領域の紐づけなし","")))</f>
        <v/>
      </c>
      <c r="P36" s="6" t="n"/>
    </row>
  </sheetData>
  <mergeCells count="5">
    <mergeCell ref="C2:H2"/>
    <mergeCell ref="A1:P1"/>
    <mergeCell ref="A4:P4"/>
    <mergeCell ref="A3:B3"/>
    <mergeCell ref="D3:H3"/>
  </mergeCells>
  <conditionalFormatting sqref="A6:P36">
    <cfRule type="expression" priority="1" dxfId="0">
      <formula>$O6&lt;&gt;""</formula>
    </cfRule>
  </conditionalFormatting>
  <dataValidations count="2">
    <dataValidation sqref="D6:G36" showDropDown="0" showInputMessage="0" showErrorMessage="0" allowBlank="1" type="list">
      <formula1>記入例活動名リスト</formula1>
    </dataValidation>
    <dataValidation sqref="C6:C36" showDropDown="0" showInputMessage="0" showErrorMessage="0" allowBlank="1" type="list">
      <formula1>"開所,休業"</formula1>
    </dataValidation>
  </dataValidations>
  <pageMargins left="0.4" right="0.4" top="0.5" bottom="0.5" header="0.5" footer="0.5"/>
  <pageSetup orientation="landscape" paperSize="9" fitToHeight="0" fitToWidth="1"/>
  <legacyDrawing xmlns:r="http://schemas.openxmlformats.org/officeDocument/2006/relationships" r:id="anysvml"/>
</worksheet>
</file>

<file path=xl/worksheets/sheet9.xml><?xml version="1.0" encoding="utf-8"?>
<worksheet xmlns="http://schemas.openxmlformats.org/spreadsheetml/2006/main">
  <sheetPr>
    <outlinePr summaryBelow="1" summaryRight="1"/>
    <pageSetUpPr fitToPage="1"/>
  </sheetPr>
  <dimension ref="A1:D27"/>
  <sheetViews>
    <sheetView workbookViewId="0">
      <selection activeCell="A1" sqref="A1"/>
    </sheetView>
  </sheetViews>
  <sheetFormatPr baseColWidth="8" defaultRowHeight="15"/>
  <cols>
    <col width="30" customWidth="1" min="1" max="1"/>
    <col width="26" customWidth="1" min="2" max="2"/>
    <col width="44" customWidth="1" min="3" max="3"/>
    <col width="60" customWidth="1" min="4" max="4"/>
  </cols>
  <sheetData>
    <row r="1" ht="26" customHeight="1">
      <c r="A1" s="31" t="inlineStr">
        <is>
          <t>※この記入例はすべて架空です。実在する事業所・法人・個人とは一切関係がありません。（架空：〇〇株式会社／児童発達支援 〇〇）</t>
        </is>
      </c>
    </row>
    <row r="2" ht="34" customHeight="1">
      <c r="A2" s="8" t="inlineStr">
        <is>
          <t>項目（手引き①〜⑫）</t>
        </is>
      </c>
      <c r="B2" s="8" t="inlineStr">
        <is>
          <t>根拠・補足</t>
        </is>
      </c>
      <c r="C2" s="8" t="inlineStr">
        <is>
          <t>自動反映／たたき台</t>
        </is>
      </c>
      <c r="D2" s="8" t="inlineStr">
        <is>
          <t>公表用の記載欄</t>
        </is>
      </c>
    </row>
    <row r="3" ht="30" customHeight="1">
      <c r="A3" s="4" t="inlineStr">
        <is>
          <t>① 事業所名</t>
        </is>
      </c>
      <c r="B3" s="6" t="inlineStr">
        <is>
          <t>手引き4.①</t>
        </is>
      </c>
      <c r="C3" s="13" t="inlineStr">
        <is>
          <t>児童発達支援 〇〇（架空）</t>
        </is>
      </c>
      <c r="D3" s="13" t="n"/>
    </row>
    <row r="4" ht="30" customHeight="1">
      <c r="A4" s="4" t="inlineStr">
        <is>
          <t>② 作成又は見直しを行った年月日</t>
        </is>
      </c>
      <c r="B4" s="6" t="inlineStr">
        <is>
          <t>手引き4.②</t>
        </is>
      </c>
      <c r="C4" s="13" t="inlineStr">
        <is>
          <t>令和8年4月1日（見直し：令和8年9月30日）</t>
        </is>
      </c>
      <c r="D4" s="13" t="n"/>
    </row>
    <row r="5" ht="30" customHeight="1">
      <c r="A5" s="4" t="inlineStr">
        <is>
          <t>③ 法人（事業所）理念</t>
        </is>
      </c>
      <c r="B5" s="6" t="inlineStr">
        <is>
          <t>手引き4.③</t>
        </is>
      </c>
      <c r="C5" s="13" t="inlineStr">
        <is>
          <t>こどもが「自分でできた」と思える場面を1日1つつくり、家庭と地域の暮らしにつなげます。</t>
        </is>
      </c>
      <c r="D5" s="13" t="n"/>
    </row>
    <row r="6" ht="30" customHeight="1">
      <c r="A6" s="4" t="inlineStr">
        <is>
          <t>④ 支援方針</t>
        </is>
      </c>
      <c r="B6" s="6" t="inlineStr">
        <is>
          <t>手引き4.④</t>
        </is>
      </c>
      <c r="C6" s="13" t="inlineStr">
        <is>
          <t>一人ひとりのアセスメントに基づき、個別と集団を組み合わせて支援します。活動は5領域との関連を明示し、毎月チームで見直します。</t>
        </is>
      </c>
      <c r="D6" s="13" t="n"/>
    </row>
    <row r="7" ht="30" customHeight="1">
      <c r="A7" s="4" t="inlineStr">
        <is>
          <t>⑤ 営業時間</t>
        </is>
      </c>
      <c r="B7" s="6" t="inlineStr">
        <is>
          <t>手引き4.⑤／運営規程に定める営業時間（指定通所基準第37条）</t>
        </is>
      </c>
      <c r="C7" s="13" t="inlineStr">
        <is>
          <t>平日 9:00〜18:00／土曜 9:00〜17:00（日曜・祝日・年末年始は休業。運営規程に定める営業時間）</t>
        </is>
      </c>
      <c r="D7" s="13" t="n"/>
    </row>
    <row r="8" ht="30" customHeight="1">
      <c r="A8" s="4" t="inlineStr">
        <is>
          <t>⑥ 送迎実施の有無</t>
        </is>
      </c>
      <c r="B8" s="6" t="inlineStr">
        <is>
          <t>手引き4.⑥</t>
        </is>
      </c>
      <c r="C8" s="13" t="inlineStr">
        <is>
          <t>あり（自宅と事業所の間）</t>
        </is>
      </c>
      <c r="D8" s="13" t="n"/>
    </row>
    <row r="9"/>
    <row r="10" ht="34" customHeight="1">
      <c r="A10" s="28" t="inlineStr">
        <is>
          <t>⑦ 本人支援の内容と5領域の関連性</t>
        </is>
      </c>
      <c r="B10" s="6" t="inlineStr">
        <is>
          <t>手引き4.⑦／5.（領域ごとに欄を設ける方法・支援内容に領域を関連付ける方法いずれも可）</t>
        </is>
      </c>
      <c r="C10" s="6" t="inlineStr">
        <is>
          <t>活動マスタから◎（主たる領域）の活動名を自動抽出（たたき台）</t>
        </is>
      </c>
      <c r="D10" s="6" t="inlineStr">
        <is>
          <t>この列を公表します（たたき台の活動名を使って文章化）</t>
        </is>
      </c>
    </row>
    <row r="11" ht="78" customHeight="1">
      <c r="A11" s="4" t="inlineStr">
        <is>
          <t>健康・生活</t>
        </is>
      </c>
      <c r="B11" s="6" t="inlineStr">
        <is>
          <t>【児発】健康状態の維持・改善／生活習慣や生活リズムの形成／基本的生活スキルの獲得
【放デイ】左記＋生活におけるマネジメントスキルの育成</t>
        </is>
      </c>
      <c r="C11" s="13" t="inlineStr">
        <is>
          <t>給食・おやつ／手洗い・排泄・着替え／調理活動（月1回）</t>
        </is>
      </c>
      <c r="D11" s="13" t="inlineStr">
        <is>
          <t>咀嚼・嚥下と姿勢に配慮し、自助具を用いて自分で食べる経験を積みます。手洗い・排泄・着替えは手順を写真で構造化し、できる部分を増やします。月1回の調理活動では、手順に沿って作る経験を通じて食を営む力を育てます。</t>
        </is>
      </c>
    </row>
    <row r="12" ht="78" customHeight="1">
      <c r="A12" s="4" t="inlineStr">
        <is>
          <t>運動・感覚</t>
        </is>
      </c>
      <c r="B12" s="6" t="inlineStr">
        <is>
          <t>姿勢と運動・動作の基本的技能の向上／姿勢保持と運動・動作の補助的手段の活用／身体の移動能力の向上／保有する感覚の活用／感覚の補助及び代行手段の活用／感覚の特性への対応（児発・放デイ共通）</t>
        </is>
      </c>
      <c r="C12" s="13" t="inlineStr">
        <is>
          <t>サーキット運動／感覚あそび（トランポリン・バランスボール）／散歩（近隣の公園）</t>
        </is>
      </c>
      <c r="D12" s="13" t="inlineStr">
        <is>
          <t>マット、トンネル、トランポリン等を組み合わせたサーキット運動で、姿勢保持と身体の動かし方を育てます。感覚の過敏・鈍麻に応じて用具と刺激量を調整します。散歩では地域の中を移動する経験を積みます。</t>
        </is>
      </c>
    </row>
    <row r="13" ht="78" customHeight="1">
      <c r="A13" s="4" t="inlineStr">
        <is>
          <t>認知・行動</t>
        </is>
      </c>
      <c r="B13" s="6" t="inlineStr">
        <is>
          <t>認知の特性についての理解と対応／対象や外部環境の適切な認知と適切な行動の習得／行動障害への予防及び対応（児発・放デイ共通）</t>
        </is>
      </c>
      <c r="C13" s="13" t="inlineStr">
        <is>
          <t>制作（季節の壁面づくり）／個別課題（型はめ・マッチング）</t>
        </is>
      </c>
      <c r="D13" s="13" t="inlineStr">
        <is>
          <t>形・色・大小のマッチングや見本の模倣を通じて、認知の手がかりとなる概念の形成を図ります。一日の流れを絵カードで示し、見通しを持って活動に入れるようにします。</t>
        </is>
      </c>
    </row>
    <row r="14" ht="78" customHeight="1">
      <c r="A14" s="4" t="inlineStr">
        <is>
          <t>言語・コミュニケーション</t>
        </is>
      </c>
      <c r="B14" s="6" t="inlineStr">
        <is>
          <t>コミュニケーションの基礎的能力の向上／言語の受容と表出／言語の形成と活用／人との相互作用によるコミュニケーション能力の獲得／コミュニケーション手段の選択と活用／状況に応じたコミュニケーション／読み書き能力の向上（児発・放デイ共通）</t>
        </is>
      </c>
      <c r="C14" s="13" t="inlineStr">
        <is>
          <t>朝の会／絵本の読み聞かせ／帰りの会・振り返り</t>
        </is>
      </c>
      <c r="D14" s="13" t="inlineStr">
        <is>
          <t>名前を呼ばれて返事をする、今日やりたいことを一言で伝える場面を毎日つくります。絵本の読み聞かせで言葉と物のイメージを結び、注目の共有を促します。帰りの会では今日できたことを自分の言葉にします。</t>
        </is>
      </c>
    </row>
    <row r="15" ht="78" customHeight="1">
      <c r="A15" s="4" t="inlineStr">
        <is>
          <t>人間関係・社会性</t>
        </is>
      </c>
      <c r="B15" s="6" t="inlineStr">
        <is>
          <t>【児発】アタッチメント（愛着）の形成と安定／遊びを通じた社会性の発達／自己の理解と行動の調整／仲間づくりと集団への参加
【放デイ】左記＋情緒の安定／他者との関わり（人間関係）の形成</t>
        </is>
      </c>
      <c r="C15" s="13" t="inlineStr">
        <is>
          <t>集団あそび（もうじゅうがり・しっぽとり）</t>
        </is>
      </c>
      <c r="D15" s="13" t="inlineStr">
        <is>
          <t>一人あそびから並行あそび、ルールのある協同あそびへ段階を追って広げます。あそびの場面で「かして」「いやだ」を言葉やカードで伝える練習をします。順番を待つ・終わりを受け入れる場面を意図的に入れます。</t>
        </is>
      </c>
    </row>
    <row r="16"/>
    <row r="17" ht="60" customHeight="1">
      <c r="A17" s="4" t="inlineStr">
        <is>
          <t>⑧ 家族支援（きょうだいへの支援を含む）の内容</t>
        </is>
      </c>
      <c r="B17" s="6" t="inlineStr">
        <is>
          <t>手引き4.⑧</t>
        </is>
      </c>
      <c r="C17" s="13" t="n"/>
      <c r="D17" s="13" t="inlineStr">
        <is>
          <t>送迎時と連絡帳での日々の共有に加え、年2回の個別面談を行います。希望する保護者にはペアレント・トレーニングの手法を用いた関わり方の相談に応じ、きょうだいも参加できる行事を年1回開催します。</t>
        </is>
      </c>
    </row>
    <row r="18" ht="60" customHeight="1">
      <c r="A18" s="4" t="inlineStr">
        <is>
          <t>⑨ 移行支援の内容</t>
        </is>
      </c>
      <c r="B18" s="6" t="inlineStr">
        <is>
          <t>手引き4.⑨</t>
        </is>
      </c>
      <c r="C18" s="13" t="n"/>
      <c r="D18" s="13" t="inlineStr">
        <is>
          <t>保育所・幼稚園と、本人と保護者の同意を得たうえで情報共有を行います。併行通園先とは支援内容と役割分担を確認し、就学に向けては就学先の見学に同行して、本人の様子と必要な配慮を引き継ぎます。</t>
        </is>
      </c>
    </row>
    <row r="19" ht="60" customHeight="1">
      <c r="A19" s="4" t="inlineStr">
        <is>
          <t>⑩ 地域支援・地域連携の内容</t>
        </is>
      </c>
      <c r="B19" s="6" t="inlineStr">
        <is>
          <t>手引き4.⑩</t>
        </is>
      </c>
      <c r="C19" s="13" t="n"/>
      <c r="D19" s="13" t="inlineStr">
        <is>
          <t>近隣の公園・図書館を日常の活動先として利用し、地域の子育て支援センターの行事に参加します。相談支援事業所・保育所等・医療機関と、必要に応じて担当者会議を開きます。</t>
        </is>
      </c>
    </row>
    <row r="20" ht="60" customHeight="1">
      <c r="A20" s="4" t="inlineStr">
        <is>
          <t>⑪ 職員の質の向上に資する取組</t>
        </is>
      </c>
      <c r="B20" s="6" t="inlineStr">
        <is>
          <t>手引き4.⑪</t>
        </is>
      </c>
      <c r="C20" s="13" t="n"/>
      <c r="D20" s="13" t="inlineStr">
        <is>
          <t>月1回の事例検討会（全職員）、外部研修への年2回以上の派遣、強度行動障害支援者養成研修・児童発達支援管理責任者研修の計画的受講。</t>
        </is>
      </c>
    </row>
    <row r="21" ht="60" customHeight="1">
      <c r="A21" s="4" t="inlineStr">
        <is>
          <t>⑫ 主な行事等</t>
        </is>
      </c>
      <c r="B21" s="6" t="inlineStr">
        <is>
          <t>手引き4.⑫（節分・ひな祭り・クリスマス会・夏の水遊び等、通常の活動に取り入れた季節の活動も含む）</t>
        </is>
      </c>
      <c r="C21" s="13" t="n"/>
      <c r="D21" s="13" t="inlineStr">
        <is>
          <t>4月 進級を祝う会／7月 夏まつり・水あそび／9月 お月見／12月 クリスマス会／2月 節分／3月 卒園・進級を祝う会。行事以外にも季節に合わせた活動を通常の活動に取り入れています。</t>
        </is>
      </c>
    </row>
    <row r="22"/>
    <row r="23" ht="24" customHeight="1">
      <c r="A23" s="29" t="inlineStr">
        <is>
          <t>※ 多機能型事業所は事業ごとに支援プログラムを作成します（手引き3.）。児童発達支援と放課後等デイサービスを1枚にまとめないでください。</t>
        </is>
      </c>
    </row>
    <row r="24" ht="24" customHeight="1">
      <c r="A24" s="2" t="inlineStr">
        <is>
          <t>※ 管理者・児童発達支援管理責任者のみで作成せず、直接支援に従事する職員等の意見も聴きながら作成します（手引き3.）。作成過程は職員会議録に残してください。</t>
        </is>
      </c>
    </row>
    <row r="25" ht="24" customHeight="1">
      <c r="A25" s="2" t="inlineStr">
        <is>
          <t>※ C列のたたき台は配列数式です。Microsoft 365は通常入力で動きます。旧バージョンで #VALUE! になる場合は数式バーで Ctrl+Shift+Enter を押し直してください。</t>
        </is>
      </c>
    </row>
    <row r="26" ht="48" customHeight="1">
      <c r="A26" s="45" t="inlineStr">
        <is>
          <t>※ この記入例は「児童発達支援」の支援プログラムです。放課後等デイサービスを併せて行う多機能型事業所は、同じ手順で放課後等デイサービス版をもう1部作成します（手引き3.）。宿題・自主学習タイム、買い物練習、SSTは06_記入例_活動マスタで対象を「放デイ」としているため、この児発版のたたき台には出ません。</t>
        </is>
      </c>
    </row>
    <row r="27">
      <c r="A27" s="18" t="inlineStr">
        <is>
          <t>記入漏れ判定</t>
        </is>
      </c>
      <c r="B27" s="30">
        <f>IF(COUNTBLANK($C$3:$C$8)+COUNTBLANK($D$11:$D$15)+COUNTBLANK($D$17:$D$21)&gt;0,"未記入の項目があります（手引き①〜⑫）","①〜⑫すべて記入済み")</f>
        <v/>
      </c>
      <c r="C27" s="10" t="n"/>
      <c r="D27" s="11" t="n"/>
    </row>
  </sheetData>
  <mergeCells count="6">
    <mergeCell ref="A1:D1"/>
    <mergeCell ref="A23:D23"/>
    <mergeCell ref="A26:D26"/>
    <mergeCell ref="B27:D27"/>
    <mergeCell ref="A25:D25"/>
    <mergeCell ref="A24:D24"/>
  </mergeCells>
  <pageMargins left="0.4" right="0.4" top="0.5" bottom="0.5" header="0.5" footer="0.5"/>
  <pageSetup orientation="portrait" paperSize="9" fitToHeight="0" fitToWidth="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2026-08-14T02:32:28Z</dcterms:created>
  <dcterms:modified xmlns:dcterms="http://purl.org/dc/terms/" xmlns:xsi="http://www.w3.org/2001/XMLSchema-instance" xsi:type="dcterms:W3CDTF">2026-08-14T03:38:58Z</dcterms:modified>
</cp:coreProperties>
</file>